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5255" windowHeight="6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23" i="1"/>
  <c r="G126"/>
  <c r="E107"/>
  <c r="D107"/>
  <c r="D127" s="1"/>
  <c r="G112"/>
  <c r="G108"/>
  <c r="E98"/>
  <c r="D98"/>
  <c r="G100"/>
  <c r="G101"/>
  <c r="F100"/>
  <c r="E88"/>
  <c r="D88"/>
  <c r="G93"/>
  <c r="G92"/>
  <c r="G81"/>
  <c r="G82"/>
  <c r="G84"/>
  <c r="G89"/>
  <c r="G90"/>
  <c r="G91"/>
  <c r="G94"/>
  <c r="G95"/>
  <c r="G96"/>
  <c r="G97"/>
  <c r="G99"/>
  <c r="G103"/>
  <c r="G104"/>
  <c r="G105"/>
  <c r="G106"/>
  <c r="G109"/>
  <c r="G110"/>
  <c r="G111"/>
  <c r="G113"/>
  <c r="G114"/>
  <c r="G115"/>
  <c r="G116"/>
  <c r="G117"/>
  <c r="G118"/>
  <c r="G119"/>
  <c r="G120"/>
  <c r="G121"/>
  <c r="G122"/>
  <c r="G123"/>
  <c r="G124"/>
  <c r="G125"/>
  <c r="F83"/>
  <c r="F84"/>
  <c r="F85"/>
  <c r="F86"/>
  <c r="F87"/>
  <c r="F89"/>
  <c r="F90"/>
  <c r="F96"/>
  <c r="F99"/>
  <c r="F103"/>
  <c r="F110"/>
  <c r="F116"/>
  <c r="F124"/>
  <c r="F80"/>
  <c r="E26"/>
  <c r="D26"/>
  <c r="G32"/>
  <c r="E14"/>
  <c r="D14"/>
  <c r="G22"/>
  <c r="G23"/>
  <c r="G24"/>
  <c r="G25"/>
  <c r="F22"/>
  <c r="F23"/>
  <c r="F24"/>
  <c r="G15"/>
  <c r="G16"/>
  <c r="G17"/>
  <c r="G18"/>
  <c r="G20"/>
  <c r="G21"/>
  <c r="G27"/>
  <c r="G28"/>
  <c r="G29"/>
  <c r="G30"/>
  <c r="G31"/>
  <c r="G33"/>
  <c r="G34"/>
  <c r="G35"/>
  <c r="G36"/>
  <c r="G37"/>
  <c r="G38"/>
  <c r="G39"/>
  <c r="G40"/>
  <c r="G41"/>
  <c r="G42"/>
  <c r="G43"/>
  <c r="G45"/>
  <c r="G46"/>
  <c r="G47"/>
  <c r="G49"/>
  <c r="G50"/>
  <c r="G51"/>
  <c r="G52"/>
  <c r="G53"/>
  <c r="G54"/>
  <c r="G56"/>
  <c r="G57"/>
  <c r="G58"/>
  <c r="G59"/>
  <c r="G60"/>
  <c r="G61"/>
  <c r="G62"/>
  <c r="G63"/>
  <c r="G65"/>
  <c r="G66"/>
  <c r="G67"/>
  <c r="G68"/>
  <c r="G69"/>
  <c r="G72"/>
  <c r="G73"/>
  <c r="G74"/>
  <c r="G75"/>
  <c r="F15"/>
  <c r="F16"/>
  <c r="F17"/>
  <c r="F18"/>
  <c r="F19"/>
  <c r="F20"/>
  <c r="F21"/>
  <c r="F27"/>
  <c r="F28"/>
  <c r="F29"/>
  <c r="F30"/>
  <c r="F31"/>
  <c r="F33"/>
  <c r="F34"/>
  <c r="F35"/>
  <c r="F37"/>
  <c r="F38"/>
  <c r="F41"/>
  <c r="F43"/>
  <c r="F45"/>
  <c r="F47"/>
  <c r="F48"/>
  <c r="F49"/>
  <c r="F50"/>
  <c r="F54"/>
  <c r="F56"/>
  <c r="F57"/>
  <c r="F58"/>
  <c r="F59"/>
  <c r="F60"/>
  <c r="F61"/>
  <c r="F65"/>
  <c r="F66"/>
  <c r="F69"/>
  <c r="F71"/>
  <c r="F72"/>
  <c r="F73"/>
  <c r="F74"/>
  <c r="C88"/>
  <c r="F26"/>
  <c r="C26"/>
  <c r="E102"/>
  <c r="D102"/>
  <c r="E70"/>
  <c r="F70" s="1"/>
  <c r="D70"/>
  <c r="E55"/>
  <c r="F55" s="1"/>
  <c r="D55"/>
  <c r="E44"/>
  <c r="F44" s="1"/>
  <c r="D44"/>
  <c r="C107"/>
  <c r="C102"/>
  <c r="D80"/>
  <c r="G80" s="1"/>
  <c r="E80"/>
  <c r="C80"/>
  <c r="C70"/>
  <c r="D64"/>
  <c r="E64"/>
  <c r="G64" s="1"/>
  <c r="C64"/>
  <c r="C55"/>
  <c r="C44"/>
  <c r="F14"/>
  <c r="C14"/>
  <c r="F79"/>
  <c r="E123"/>
  <c r="C123"/>
  <c r="F98"/>
  <c r="C98"/>
  <c r="D78"/>
  <c r="E78"/>
  <c r="C78"/>
  <c r="F107" l="1"/>
  <c r="G107"/>
  <c r="G102"/>
  <c r="F102"/>
  <c r="G98"/>
  <c r="G88"/>
  <c r="F88"/>
  <c r="G70"/>
  <c r="F64"/>
  <c r="G55"/>
  <c r="G44"/>
  <c r="G26"/>
  <c r="G14"/>
  <c r="C127"/>
  <c r="E127"/>
  <c r="F127" s="1"/>
  <c r="E76"/>
  <c r="F76" s="1"/>
  <c r="D76"/>
  <c r="C76"/>
  <c r="F78"/>
  <c r="G127" l="1"/>
  <c r="G76"/>
</calcChain>
</file>

<file path=xl/sharedStrings.xml><?xml version="1.0" encoding="utf-8"?>
<sst xmlns="http://schemas.openxmlformats.org/spreadsheetml/2006/main" count="215" uniqueCount="151">
  <si>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</si>
  <si>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</si>
  <si>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</si>
  <si>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</si>
  <si>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</si>
  <si>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</si>
  <si>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</si>
  <si>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</si>
  <si>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0212146</t>
  </si>
  <si>
    <t>Відшкодування вартості лікарських засобів для лікування окремих захворювань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</si>
  <si>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</si>
  <si>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</si>
  <si>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</si>
  <si>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</si>
  <si>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</si>
  <si>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</si>
  <si>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</si>
  <si>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</si>
  <si>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</si>
  <si>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</si>
  <si>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</si>
  <si>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</si>
  <si>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</si>
  <si>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0813033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</si>
  <si>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</si>
  <si>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</si>
  <si>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</si>
  <si>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</si>
  <si>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</si>
  <si>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</si>
  <si>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</si>
  <si>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</si>
  <si>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</si>
  <si>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</si>
  <si>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>3719510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</si>
  <si>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</si>
  <si>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</si>
  <si>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Інші субвенції з місцевого бюджету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</si>
  <si>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</si>
  <si>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</si>
  <si>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</si>
  <si>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</si>
  <si>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</si>
  <si>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</si>
  <si>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</si>
  <si>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</si>
  <si>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</si>
  <si>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</si>
  <si>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</si>
  <si>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</si>
  <si>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</si>
  <si>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</si>
  <si>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Реверсна дотація</t>
  </si>
  <si>
    <t xml:space="preserve">до рішення Сквирської міської ради </t>
  </si>
  <si>
    <t>Затверджено розписом на 2021 рік</t>
  </si>
  <si>
    <t>Затверджено розписом на 2021 рік з урахування внесених змін</t>
  </si>
  <si>
    <t>0150</t>
  </si>
  <si>
    <t>0180</t>
  </si>
  <si>
    <t>Сквирська міська рада</t>
  </si>
  <si>
    <t>ЗАГАЛЬНИЙ ФОНД</t>
  </si>
  <si>
    <t>2010</t>
  </si>
  <si>
    <t>2111</t>
  </si>
  <si>
    <t>2144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</si>
  <si>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</si>
  <si>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</si>
  <si>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</si>
  <si>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</si>
  <si>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</si>
  <si>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</si>
  <si>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</si>
  <si>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</si>
  <si>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</si>
  <si>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</si>
  <si>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</si>
  <si>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</si>
  <si>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</si>
  <si>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</si>
  <si>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</si>
  <si>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</si>
  <si>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</si>
  <si>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</si>
  <si>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</si>
  <si>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</si>
  <si>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</si>
  <si>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</si>
  <si>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</si>
  <si>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</si>
  <si>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</si>
  <si>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</si>
  <si>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</si>
  <si>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</si>
  <si>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</si>
  <si>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</si>
  <si>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</si>
  <si>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</si>
  <si>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</si>
  <si>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</si>
  <si>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</si>
  <si>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</si>
  <si>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</si>
  <si>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</si>
  <si>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</si>
  <si>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</si>
  <si>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</si>
  <si>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</si>
  <si>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</si>
  <si>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</si>
  <si>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7220</t>
  </si>
  <si>
    <t>Газифікація населених пунктів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</si>
  <si>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</si>
  <si>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</si>
  <si>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</si>
  <si>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</si>
  <si>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7368</t>
  </si>
  <si>
    <t>Виконання інвестиційних проектів за рахунок субвенцій з інших бюджетів</t>
  </si>
  <si>
    <t>9750</t>
  </si>
  <si>
    <t>Субвенція з місцевого бюджету на співфінансування інвестиційних проектів</t>
  </si>
  <si>
    <t>МІСЬКИЙ ГОЛОВА</t>
  </si>
  <si>
    <t>Валентина ЛЕВІЦЬКА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</si>
  <si>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</si>
  <si>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</si>
  <si>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1151</t>
  </si>
  <si>
    <t>Забезпечення діяльності інклюзивно-ресурсних центрів за рахунок коштів місцевого бюджету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</si>
  <si>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сторонної допомоги</t>
  </si>
  <si>
    <t>Фінансова підтримка засобів масової інформації</t>
  </si>
  <si>
    <t>4030</t>
  </si>
  <si>
    <t>6014</t>
  </si>
  <si>
    <t>4060</t>
  </si>
  <si>
    <t>4081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</si>
  <si>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</si>
  <si>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середгьої освіти "Нова українська школа"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</si>
  <si>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</si>
  <si>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</si>
  <si>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1210</t>
  </si>
  <si>
    <t>Надання освіти за рахунок залишку коштів за субвенцією з державного бюджету  на надання державної підтримки особам з особливими освітніми потребами</t>
  </si>
  <si>
    <t>7325</t>
  </si>
  <si>
    <t>Будівництво споруд,  установ та закладів фізичної культури і спорту</t>
  </si>
  <si>
    <t>7330</t>
  </si>
  <si>
    <t>Будівництво інших об"єктів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</si>
  <si>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</si>
  <si>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</si>
  <si>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"Про виконання бюджету Сквирської міської територіальної громади за  2021 рік"</t>
  </si>
  <si>
    <t>Виконання видаткової частини бюджету Сквирської міської територіальної громади за 2021 рік</t>
  </si>
  <si>
    <t>Членські внески до асоціацій органів місцевого самоврядування</t>
  </si>
  <si>
    <t>1061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</si>
  <si>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</si>
  <si>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 позбавлених батьківського піклування, осіб з їх числа</t>
  </si>
  <si>
    <t>6072</t>
  </si>
  <si>
    <t>Погашення заборгованості з різниці в тарифах, що підлягає урегулюванню згідно із Законом України «Про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водовідведення» за рахунок субвенції з державного бюджету</t>
  </si>
  <si>
    <t>9800</t>
  </si>
  <si>
    <t>від ___ лютого 2022 року №01-19-VІІІ</t>
  </si>
</sst>
</file>

<file path=xl/styles.xml><?xml version="1.0" encoding="utf-8"?>
<styleSheet xmlns="http://schemas.openxmlformats.org/spreadsheetml/2006/main">
  <numFmts count="3">
    <numFmt numFmtId="164" formatCode="#0.0"/>
    <numFmt numFmtId="165" formatCode="0.0"/>
    <numFmt numFmtId="166" formatCode="#0.00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164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3"/>
  <sheetViews>
    <sheetView tabSelected="1" workbookViewId="0">
      <selection activeCell="D11" sqref="D11"/>
    </sheetView>
  </sheetViews>
  <sheetFormatPr defaultRowHeight="12.75"/>
  <cols>
    <col min="1" max="1" width="18" customWidth="1"/>
    <col min="2" max="2" width="50.7109375" customWidth="1"/>
    <col min="3" max="3" width="17.28515625" customWidth="1"/>
    <col min="4" max="4" width="17.42578125" customWidth="1"/>
    <col min="5" max="5" width="19.28515625" customWidth="1"/>
    <col min="6" max="6" width="17.5703125" customWidth="1"/>
    <col min="7" max="7" width="19.42578125" customWidth="1"/>
  </cols>
  <sheetData>
    <row r="1" spans="1:7" ht="18.75">
      <c r="F1" s="49" t="s">
        <v>39</v>
      </c>
      <c r="G1" s="49"/>
    </row>
    <row r="2" spans="1:7" ht="18.75">
      <c r="D2" s="56" t="s">
        <v>53</v>
      </c>
      <c r="E2" s="56"/>
      <c r="F2" s="56"/>
      <c r="G2" s="56"/>
    </row>
    <row r="3" spans="1:7" ht="18.75">
      <c r="D3" s="56" t="s">
        <v>150</v>
      </c>
      <c r="E3" s="56"/>
      <c r="F3" s="56"/>
      <c r="G3" s="56"/>
    </row>
    <row r="4" spans="1:7" ht="38.25" customHeight="1">
      <c r="D4" s="57" t="s">
        <v>141</v>
      </c>
      <c r="E4" s="57"/>
      <c r="F4" s="57"/>
      <c r="G4" s="57"/>
    </row>
    <row r="5" spans="1:7" ht="18.75">
      <c r="F5" s="30"/>
      <c r="G5" s="30"/>
    </row>
    <row r="6" spans="1:7" ht="18.75">
      <c r="A6" s="47" t="s">
        <v>142</v>
      </c>
      <c r="B6" s="47"/>
      <c r="C6" s="47"/>
      <c r="D6" s="47"/>
      <c r="E6" s="47"/>
      <c r="F6" s="47"/>
      <c r="G6" s="47"/>
    </row>
    <row r="7" spans="1:7" ht="18.75">
      <c r="A7" s="5"/>
      <c r="B7" s="5"/>
      <c r="C7" s="5"/>
      <c r="D7" s="5"/>
      <c r="E7" s="5"/>
      <c r="F7" s="5"/>
      <c r="G7" s="5"/>
    </row>
    <row r="8" spans="1:7" hidden="1">
      <c r="A8" s="46"/>
      <c r="B8" s="46"/>
      <c r="C8" s="46"/>
      <c r="D8" s="46"/>
      <c r="E8" s="46"/>
    </row>
    <row r="9" spans="1:7" ht="15">
      <c r="G9" s="6" t="s">
        <v>40</v>
      </c>
    </row>
    <row r="10" spans="1:7" ht="18.75" customHeight="1">
      <c r="A10" s="50" t="s">
        <v>42</v>
      </c>
      <c r="B10" s="50" t="s">
        <v>41</v>
      </c>
      <c r="C10" s="54" t="s">
        <v>43</v>
      </c>
      <c r="D10" s="55"/>
      <c r="E10" s="50" t="s">
        <v>48</v>
      </c>
      <c r="F10" s="52" t="s">
        <v>44</v>
      </c>
      <c r="G10" s="53"/>
    </row>
    <row r="11" spans="1:7" s="1" customFormat="1" ht="132.75" customHeight="1">
      <c r="A11" s="51"/>
      <c r="B11" s="51"/>
      <c r="C11" s="14" t="s">
        <v>54</v>
      </c>
      <c r="D11" s="14" t="s">
        <v>55</v>
      </c>
      <c r="E11" s="51"/>
      <c r="F11" s="14" t="s">
        <v>54</v>
      </c>
      <c r="G11" s="14" t="s">
        <v>55</v>
      </c>
    </row>
    <row r="12" spans="1:7" s="2" customFormat="1" ht="14.25">
      <c r="A12" s="9">
        <v>1</v>
      </c>
      <c r="B12" s="9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s="3" customFormat="1" ht="24.75" customHeight="1">
      <c r="A13" s="43" t="s">
        <v>59</v>
      </c>
      <c r="B13" s="44"/>
      <c r="C13" s="44"/>
      <c r="D13" s="44"/>
      <c r="E13" s="44"/>
      <c r="F13" s="44"/>
      <c r="G13" s="45"/>
    </row>
    <row r="14" spans="1:7" s="15" customFormat="1" ht="14.25">
      <c r="A14" s="7" t="s">
        <v>0</v>
      </c>
      <c r="B14" s="8" t="s">
        <v>58</v>
      </c>
      <c r="C14" s="25">
        <f>C15+C16+C17+C18+C19+C21</f>
        <v>39772300</v>
      </c>
      <c r="D14" s="25">
        <f>D15+D16+D17+D18+D19+D21+D25</f>
        <v>43892197.159999996</v>
      </c>
      <c r="E14" s="25">
        <f>E15+E16+E17+E18+E19+E21+E25</f>
        <v>43175812.699999996</v>
      </c>
      <c r="F14" s="39">
        <f>E14/C14*100</f>
        <v>108.55749529194941</v>
      </c>
      <c r="G14" s="39">
        <f>E14/D14*100</f>
        <v>98.367854638516803</v>
      </c>
    </row>
    <row r="15" spans="1:7" ht="78.75">
      <c r="A15" s="32" t="s">
        <v>56</v>
      </c>
      <c r="B15" s="13" t="s">
        <v>3</v>
      </c>
      <c r="C15" s="26">
        <v>30500000</v>
      </c>
      <c r="D15" s="26">
        <v>31814100</v>
      </c>
      <c r="E15" s="26">
        <v>31254601.539999999</v>
      </c>
      <c r="F15" s="24">
        <f t="shared" ref="F15:F76" si="0">E15/C15*100</f>
        <v>102.47410340983608</v>
      </c>
      <c r="G15" s="24">
        <f t="shared" ref="G15:G76" si="1">E15/D15*100</f>
        <v>98.241350658984544</v>
      </c>
    </row>
    <row r="16" spans="1:7" ht="15.75">
      <c r="A16" s="32" t="s">
        <v>57</v>
      </c>
      <c r="B16" s="13" t="s">
        <v>4</v>
      </c>
      <c r="C16" s="26">
        <v>692000</v>
      </c>
      <c r="D16" s="26">
        <v>648000</v>
      </c>
      <c r="E16" s="26">
        <v>572164.65</v>
      </c>
      <c r="F16" s="24">
        <f t="shared" si="0"/>
        <v>82.682752890173418</v>
      </c>
      <c r="G16" s="24">
        <f t="shared" si="1"/>
        <v>88.297013888888898</v>
      </c>
    </row>
    <row r="17" spans="1:7" ht="31.5">
      <c r="A17" s="32" t="s">
        <v>60</v>
      </c>
      <c r="B17" s="13" t="s">
        <v>5</v>
      </c>
      <c r="C17" s="26">
        <v>4300000</v>
      </c>
      <c r="D17" s="26">
        <v>6289152.29</v>
      </c>
      <c r="E17" s="26">
        <v>6250173.2800000003</v>
      </c>
      <c r="F17" s="24">
        <f t="shared" si="0"/>
        <v>145.3528669767442</v>
      </c>
      <c r="G17" s="24">
        <f t="shared" si="1"/>
        <v>99.380218379160922</v>
      </c>
    </row>
    <row r="18" spans="1:7" ht="47.25">
      <c r="A18" s="32" t="s">
        <v>61</v>
      </c>
      <c r="B18" s="13" t="s">
        <v>6</v>
      </c>
      <c r="C18" s="26">
        <v>3200000</v>
      </c>
      <c r="D18" s="26">
        <v>5030944.87</v>
      </c>
      <c r="E18" s="26">
        <v>5030944.87</v>
      </c>
      <c r="F18" s="24">
        <f t="shared" si="0"/>
        <v>157.21702718750001</v>
      </c>
      <c r="G18" s="24">
        <f t="shared" si="1"/>
        <v>100</v>
      </c>
    </row>
    <row r="19" spans="1:7" ht="31.5">
      <c r="A19" s="32" t="s">
        <v>62</v>
      </c>
      <c r="B19" s="13" t="s">
        <v>7</v>
      </c>
      <c r="C19" s="26">
        <v>930300</v>
      </c>
      <c r="D19" s="26">
        <v>0</v>
      </c>
      <c r="E19" s="26">
        <v>0</v>
      </c>
      <c r="F19" s="24">
        <f t="shared" si="0"/>
        <v>0</v>
      </c>
      <c r="G19" s="24">
        <v>0</v>
      </c>
    </row>
    <row r="20" spans="1:7" ht="31.5" hidden="1">
      <c r="A20" s="31" t="s">
        <v>8</v>
      </c>
      <c r="B20" s="13" t="s">
        <v>9</v>
      </c>
      <c r="C20" s="26"/>
      <c r="D20" s="26"/>
      <c r="E20" s="26"/>
      <c r="F20" s="24" t="e">
        <f t="shared" si="0"/>
        <v>#DIV/0!</v>
      </c>
      <c r="G20" s="24" t="e">
        <f t="shared" si="1"/>
        <v>#DIV/0!</v>
      </c>
    </row>
    <row r="21" spans="1:7" ht="15.75">
      <c r="A21" s="32" t="s">
        <v>63</v>
      </c>
      <c r="B21" s="13" t="s">
        <v>64</v>
      </c>
      <c r="C21" s="26">
        <v>150000</v>
      </c>
      <c r="D21" s="26">
        <v>94000</v>
      </c>
      <c r="E21" s="26">
        <v>51928.36</v>
      </c>
      <c r="F21" s="24">
        <f t="shared" si="0"/>
        <v>34.618906666666668</v>
      </c>
      <c r="G21" s="24">
        <f t="shared" si="1"/>
        <v>55.242936170212765</v>
      </c>
    </row>
    <row r="22" spans="1:7" ht="47.25" hidden="1">
      <c r="A22" s="31" t="s">
        <v>10</v>
      </c>
      <c r="B22" s="13" t="s">
        <v>11</v>
      </c>
      <c r="C22" s="26"/>
      <c r="D22" s="26"/>
      <c r="E22" s="26"/>
      <c r="F22" s="24" t="e">
        <f t="shared" si="0"/>
        <v>#DIV/0!</v>
      </c>
      <c r="G22" s="24" t="e">
        <f t="shared" si="1"/>
        <v>#DIV/0!</v>
      </c>
    </row>
    <row r="23" spans="1:7" ht="31.5" hidden="1">
      <c r="A23" s="12" t="s">
        <v>13</v>
      </c>
      <c r="B23" s="13" t="s">
        <v>14</v>
      </c>
      <c r="C23" s="26"/>
      <c r="D23" s="26"/>
      <c r="E23" s="26"/>
      <c r="F23" s="24" t="e">
        <f t="shared" si="0"/>
        <v>#DIV/0!</v>
      </c>
      <c r="G23" s="24" t="e">
        <f t="shared" si="1"/>
        <v>#DIV/0!</v>
      </c>
    </row>
    <row r="24" spans="1:7" ht="47.25" hidden="1">
      <c r="A24" s="12" t="s">
        <v>15</v>
      </c>
      <c r="B24" s="13" t="s">
        <v>16</v>
      </c>
      <c r="C24" s="26"/>
      <c r="D24" s="26"/>
      <c r="E24" s="26"/>
      <c r="F24" s="24" t="e">
        <f t="shared" si="0"/>
        <v>#DIV/0!</v>
      </c>
      <c r="G24" s="24" t="e">
        <f t="shared" si="1"/>
        <v>#DIV/0!</v>
      </c>
    </row>
    <row r="25" spans="1:7" ht="31.5">
      <c r="A25" s="12">
        <v>7680</v>
      </c>
      <c r="B25" s="13" t="s">
        <v>143</v>
      </c>
      <c r="C25" s="26">
        <v>0</v>
      </c>
      <c r="D25" s="26">
        <v>16000</v>
      </c>
      <c r="E25" s="26">
        <v>16000</v>
      </c>
      <c r="F25" s="24">
        <v>0</v>
      </c>
      <c r="G25" s="24">
        <f t="shared" si="1"/>
        <v>100</v>
      </c>
    </row>
    <row r="26" spans="1:7" s="15" customFormat="1" ht="15.75">
      <c r="A26" s="10" t="s">
        <v>17</v>
      </c>
      <c r="B26" s="11" t="s">
        <v>65</v>
      </c>
      <c r="C26" s="27">
        <f>C27+C28+C29+C30+C31+C33+C34+C35+C37+C38+C41+C43+C36+C39+C40+C42</f>
        <v>182717599</v>
      </c>
      <c r="D26" s="27">
        <f>D27+D28+D29+D30+D31+D33+D34+D35+D37+D38+D41+D43+D36+D39+D40+D42+D32</f>
        <v>192587929.22</v>
      </c>
      <c r="E26" s="27">
        <f>E27+E28+E29+E30+E31+E33+E34+E35+E37+E38+E41+E43+E36+E39+E40+E42+E32</f>
        <v>183566184.48000002</v>
      </c>
      <c r="F26" s="39">
        <f t="shared" si="0"/>
        <v>100.46442460093843</v>
      </c>
      <c r="G26" s="39">
        <f t="shared" si="1"/>
        <v>95.315519110393396</v>
      </c>
    </row>
    <row r="27" spans="1:7" ht="15.75">
      <c r="A27" s="32" t="s">
        <v>66</v>
      </c>
      <c r="B27" s="13" t="s">
        <v>18</v>
      </c>
      <c r="C27" s="26">
        <v>20502500</v>
      </c>
      <c r="D27" s="26">
        <v>24635000.52</v>
      </c>
      <c r="E27" s="26">
        <v>23869151.960000001</v>
      </c>
      <c r="F27" s="24">
        <f t="shared" si="0"/>
        <v>116.42068996463846</v>
      </c>
      <c r="G27" s="24">
        <f t="shared" si="1"/>
        <v>96.891217601646716</v>
      </c>
    </row>
    <row r="28" spans="1:7" ht="31.5">
      <c r="A28" s="32" t="s">
        <v>68</v>
      </c>
      <c r="B28" s="13" t="s">
        <v>67</v>
      </c>
      <c r="C28" s="26">
        <v>43620680</v>
      </c>
      <c r="D28" s="26">
        <v>49180136.68</v>
      </c>
      <c r="E28" s="26">
        <v>48443382.280000001</v>
      </c>
      <c r="F28" s="24">
        <f t="shared" si="0"/>
        <v>111.05599976891696</v>
      </c>
      <c r="G28" s="24">
        <f t="shared" si="1"/>
        <v>98.501926896230827</v>
      </c>
    </row>
    <row r="29" spans="1:7" ht="47.25">
      <c r="A29" s="32" t="s">
        <v>69</v>
      </c>
      <c r="B29" s="13" t="s">
        <v>70</v>
      </c>
      <c r="C29" s="26">
        <v>2419500</v>
      </c>
      <c r="D29" s="26">
        <v>2721793.77</v>
      </c>
      <c r="E29" s="26">
        <v>2614414.54</v>
      </c>
      <c r="F29" s="24">
        <f t="shared" si="0"/>
        <v>108.05598429427567</v>
      </c>
      <c r="G29" s="24">
        <f t="shared" si="1"/>
        <v>96.054835925353743</v>
      </c>
    </row>
    <row r="30" spans="1:7" ht="31.5">
      <c r="A30" s="32" t="s">
        <v>71</v>
      </c>
      <c r="B30" s="13" t="s">
        <v>67</v>
      </c>
      <c r="C30" s="26">
        <v>95423700</v>
      </c>
      <c r="D30" s="26">
        <v>95423700</v>
      </c>
      <c r="E30" s="26">
        <v>89128295.459999993</v>
      </c>
      <c r="F30" s="24">
        <f t="shared" si="0"/>
        <v>93.402682415374798</v>
      </c>
      <c r="G30" s="24">
        <f t="shared" si="1"/>
        <v>93.402682415374798</v>
      </c>
    </row>
    <row r="31" spans="1:7" ht="47.25">
      <c r="A31" s="32" t="s">
        <v>72</v>
      </c>
      <c r="B31" s="13" t="s">
        <v>70</v>
      </c>
      <c r="C31" s="26">
        <v>852000</v>
      </c>
      <c r="D31" s="26">
        <v>852000</v>
      </c>
      <c r="E31" s="26">
        <v>834275.36</v>
      </c>
      <c r="F31" s="24">
        <f t="shared" si="0"/>
        <v>97.919643192488266</v>
      </c>
      <c r="G31" s="24">
        <f t="shared" si="1"/>
        <v>97.919643192488266</v>
      </c>
    </row>
    <row r="32" spans="1:7" ht="31.5">
      <c r="A32" s="32" t="s">
        <v>144</v>
      </c>
      <c r="B32" s="13" t="s">
        <v>67</v>
      </c>
      <c r="C32" s="26">
        <v>0</v>
      </c>
      <c r="D32" s="26">
        <v>40000</v>
      </c>
      <c r="E32" s="26">
        <v>40000</v>
      </c>
      <c r="F32" s="24">
        <v>0</v>
      </c>
      <c r="G32" s="24">
        <f t="shared" si="1"/>
        <v>100</v>
      </c>
    </row>
    <row r="33" spans="1:7" ht="47.25">
      <c r="A33" s="32" t="s">
        <v>73</v>
      </c>
      <c r="B33" s="13" t="s">
        <v>19</v>
      </c>
      <c r="C33" s="26">
        <v>4837000</v>
      </c>
      <c r="D33" s="26">
        <v>5563438.0800000001</v>
      </c>
      <c r="E33" s="26">
        <v>5494264.54</v>
      </c>
      <c r="F33" s="24">
        <f t="shared" si="0"/>
        <v>113.58826834814968</v>
      </c>
      <c r="G33" s="24">
        <f t="shared" si="1"/>
        <v>98.756640426202068</v>
      </c>
    </row>
    <row r="34" spans="1:7" ht="31.5">
      <c r="A34" s="32" t="s">
        <v>74</v>
      </c>
      <c r="B34" s="13" t="s">
        <v>20</v>
      </c>
      <c r="C34" s="26">
        <v>9555500</v>
      </c>
      <c r="D34" s="26">
        <v>7346312.8499999996</v>
      </c>
      <c r="E34" s="26">
        <v>7304460.1200000001</v>
      </c>
      <c r="F34" s="24">
        <f t="shared" si="0"/>
        <v>76.442468944586878</v>
      </c>
      <c r="G34" s="24">
        <f t="shared" si="1"/>
        <v>99.430289304926617</v>
      </c>
    </row>
    <row r="35" spans="1:7" ht="15.75">
      <c r="A35" s="32" t="s">
        <v>75</v>
      </c>
      <c r="B35" s="13" t="s">
        <v>49</v>
      </c>
      <c r="C35" s="26">
        <v>21720</v>
      </c>
      <c r="D35" s="26">
        <v>22020</v>
      </c>
      <c r="E35" s="26">
        <v>18100</v>
      </c>
      <c r="F35" s="24">
        <f t="shared" si="0"/>
        <v>83.333333333333343</v>
      </c>
      <c r="G35" s="24">
        <f t="shared" si="1"/>
        <v>82.198001816530436</v>
      </c>
    </row>
    <row r="36" spans="1:7" ht="31.5">
      <c r="A36" s="32" t="s">
        <v>121</v>
      </c>
      <c r="B36" s="13" t="s">
        <v>122</v>
      </c>
      <c r="C36" s="26">
        <v>0</v>
      </c>
      <c r="D36" s="26">
        <v>72932.009999999995</v>
      </c>
      <c r="E36" s="26">
        <v>36895.17</v>
      </c>
      <c r="F36" s="24">
        <v>0</v>
      </c>
      <c r="G36" s="24">
        <f t="shared" si="1"/>
        <v>50.588445320511532</v>
      </c>
    </row>
    <row r="37" spans="1:7" ht="31.5">
      <c r="A37" s="32" t="s">
        <v>76</v>
      </c>
      <c r="B37" s="13" t="s">
        <v>77</v>
      </c>
      <c r="C37" s="26">
        <v>1499045</v>
      </c>
      <c r="D37" s="26">
        <v>1499045</v>
      </c>
      <c r="E37" s="26">
        <v>626469.55000000005</v>
      </c>
      <c r="F37" s="24">
        <f t="shared" si="0"/>
        <v>41.791243758526264</v>
      </c>
      <c r="G37" s="24">
        <f t="shared" si="1"/>
        <v>41.791243758526264</v>
      </c>
    </row>
    <row r="38" spans="1:7" ht="31.5">
      <c r="A38" s="32" t="s">
        <v>78</v>
      </c>
      <c r="B38" s="13" t="s">
        <v>79</v>
      </c>
      <c r="C38" s="26">
        <v>552000</v>
      </c>
      <c r="D38" s="26">
        <v>580467.55000000005</v>
      </c>
      <c r="E38" s="26">
        <v>536724.07999999996</v>
      </c>
      <c r="F38" s="24">
        <f t="shared" si="0"/>
        <v>97.232623188405782</v>
      </c>
      <c r="G38" s="24">
        <f t="shared" si="1"/>
        <v>92.4640972609063</v>
      </c>
    </row>
    <row r="39" spans="1:7" ht="78.75">
      <c r="A39" s="32" t="s">
        <v>129</v>
      </c>
      <c r="B39" s="13" t="s">
        <v>130</v>
      </c>
      <c r="C39" s="26">
        <v>0</v>
      </c>
      <c r="D39" s="26">
        <v>54300</v>
      </c>
      <c r="E39" s="26">
        <v>53456</v>
      </c>
      <c r="F39" s="24">
        <v>0</v>
      </c>
      <c r="G39" s="24">
        <f t="shared" si="1"/>
        <v>98.445672191528544</v>
      </c>
    </row>
    <row r="40" spans="1:7" ht="78.75">
      <c r="A40" s="32" t="s">
        <v>131</v>
      </c>
      <c r="B40" s="13" t="s">
        <v>132</v>
      </c>
      <c r="C40" s="26">
        <v>0</v>
      </c>
      <c r="D40" s="26">
        <v>487279</v>
      </c>
      <c r="E40" s="26">
        <v>487279</v>
      </c>
      <c r="F40" s="24">
        <v>0</v>
      </c>
      <c r="G40" s="24">
        <f t="shared" si="1"/>
        <v>100</v>
      </c>
    </row>
    <row r="41" spans="1:7" ht="63">
      <c r="A41" s="32" t="s">
        <v>80</v>
      </c>
      <c r="B41" s="13" t="s">
        <v>81</v>
      </c>
      <c r="C41" s="26">
        <v>387554</v>
      </c>
      <c r="D41" s="26">
        <v>387554</v>
      </c>
      <c r="E41" s="26">
        <v>387554</v>
      </c>
      <c r="F41" s="24">
        <f t="shared" si="0"/>
        <v>100</v>
      </c>
      <c r="G41" s="24">
        <f t="shared" si="1"/>
        <v>100</v>
      </c>
    </row>
    <row r="42" spans="1:7" ht="63">
      <c r="A42" s="32" t="s">
        <v>133</v>
      </c>
      <c r="B42" s="13" t="s">
        <v>134</v>
      </c>
      <c r="C42" s="26">
        <v>0</v>
      </c>
      <c r="D42" s="26">
        <v>202026</v>
      </c>
      <c r="E42" s="26">
        <v>202026</v>
      </c>
      <c r="F42" s="24">
        <v>0</v>
      </c>
      <c r="G42" s="24">
        <f t="shared" si="1"/>
        <v>100</v>
      </c>
    </row>
    <row r="43" spans="1:7" ht="31.5">
      <c r="A43" s="32" t="s">
        <v>82</v>
      </c>
      <c r="B43" s="13" t="s">
        <v>21</v>
      </c>
      <c r="C43" s="26">
        <v>3046400</v>
      </c>
      <c r="D43" s="26">
        <v>3519923.76</v>
      </c>
      <c r="E43" s="26">
        <v>3489436.42</v>
      </c>
      <c r="F43" s="24">
        <f t="shared" si="0"/>
        <v>114.54294971113445</v>
      </c>
      <c r="G43" s="24">
        <f t="shared" si="1"/>
        <v>99.133863626637179</v>
      </c>
    </row>
    <row r="44" spans="1:7" s="15" customFormat="1" ht="47.25">
      <c r="A44" s="10" t="s">
        <v>22</v>
      </c>
      <c r="B44" s="11" t="s">
        <v>83</v>
      </c>
      <c r="C44" s="27">
        <f>C46+C47+C48+C49+C50+C51+C52+C54</f>
        <v>10645000</v>
      </c>
      <c r="D44" s="27">
        <f>D46+D47+D48+D49+D50+D51+D52+D54+D53</f>
        <v>13777916.759999998</v>
      </c>
      <c r="E44" s="27">
        <f t="shared" ref="E44" si="2">E46+E47+E48+E49+E50+E51+E52+E54+E53</f>
        <v>13547980.189999999</v>
      </c>
      <c r="F44" s="39">
        <f t="shared" si="0"/>
        <v>127.2708331611085</v>
      </c>
      <c r="G44" s="39">
        <f t="shared" si="1"/>
        <v>98.33112237499104</v>
      </c>
    </row>
    <row r="45" spans="1:7" ht="47.25" hidden="1">
      <c r="A45" s="12" t="s">
        <v>23</v>
      </c>
      <c r="B45" s="13" t="s">
        <v>24</v>
      </c>
      <c r="C45" s="26"/>
      <c r="D45" s="26"/>
      <c r="E45" s="26"/>
      <c r="F45" s="24" t="e">
        <f t="shared" si="0"/>
        <v>#DIV/0!</v>
      </c>
      <c r="G45" s="24" t="e">
        <f t="shared" si="1"/>
        <v>#DIV/0!</v>
      </c>
    </row>
    <row r="46" spans="1:7" ht="39" customHeight="1">
      <c r="A46" s="12">
        <v>2144</v>
      </c>
      <c r="B46" s="13" t="s">
        <v>7</v>
      </c>
      <c r="C46" s="26">
        <v>0</v>
      </c>
      <c r="D46" s="26">
        <v>1390906.76</v>
      </c>
      <c r="E46" s="26">
        <v>1390906.76</v>
      </c>
      <c r="F46" s="24">
        <v>0</v>
      </c>
      <c r="G46" s="24">
        <f t="shared" si="1"/>
        <v>100</v>
      </c>
    </row>
    <row r="47" spans="1:7" ht="35.25" customHeight="1">
      <c r="A47" s="12">
        <v>3031</v>
      </c>
      <c r="B47" s="13" t="s">
        <v>50</v>
      </c>
      <c r="C47" s="26">
        <v>30000</v>
      </c>
      <c r="D47" s="26">
        <v>9780.01</v>
      </c>
      <c r="E47" s="26">
        <v>4324.01</v>
      </c>
      <c r="F47" s="24">
        <f t="shared" si="0"/>
        <v>14.413366666666668</v>
      </c>
      <c r="G47" s="24">
        <f t="shared" si="1"/>
        <v>44.212735978797568</v>
      </c>
    </row>
    <row r="48" spans="1:7" ht="53.25" customHeight="1">
      <c r="A48" s="12">
        <v>3032</v>
      </c>
      <c r="B48" s="13" t="s">
        <v>51</v>
      </c>
      <c r="C48" s="26">
        <v>250000</v>
      </c>
      <c r="D48" s="26">
        <v>0</v>
      </c>
      <c r="E48" s="26">
        <v>0</v>
      </c>
      <c r="F48" s="24">
        <f t="shared" si="0"/>
        <v>0</v>
      </c>
      <c r="G48" s="24">
        <v>0</v>
      </c>
    </row>
    <row r="49" spans="1:7" ht="47.25">
      <c r="A49" s="12">
        <v>3050</v>
      </c>
      <c r="B49" s="13" t="s">
        <v>11</v>
      </c>
      <c r="C49" s="26">
        <v>645000</v>
      </c>
      <c r="D49" s="26">
        <v>650000</v>
      </c>
      <c r="E49" s="26">
        <v>566083</v>
      </c>
      <c r="F49" s="24">
        <f t="shared" si="0"/>
        <v>87.764806201550385</v>
      </c>
      <c r="G49" s="24">
        <f t="shared" si="1"/>
        <v>87.089692307692317</v>
      </c>
    </row>
    <row r="50" spans="1:7" ht="63">
      <c r="A50" s="12">
        <v>3104</v>
      </c>
      <c r="B50" s="13" t="s">
        <v>25</v>
      </c>
      <c r="C50" s="26">
        <v>8200000</v>
      </c>
      <c r="D50" s="26">
        <v>8939800</v>
      </c>
      <c r="E50" s="26">
        <v>8934525.7599999998</v>
      </c>
      <c r="F50" s="24">
        <f t="shared" si="0"/>
        <v>108.95763121951218</v>
      </c>
      <c r="G50" s="24">
        <f t="shared" si="1"/>
        <v>99.94100270699569</v>
      </c>
    </row>
    <row r="51" spans="1:7" ht="15.75">
      <c r="A51" s="12">
        <v>3133</v>
      </c>
      <c r="B51" s="13" t="s">
        <v>12</v>
      </c>
      <c r="C51" s="26">
        <v>0</v>
      </c>
      <c r="D51" s="26">
        <v>235771</v>
      </c>
      <c r="E51" s="26">
        <v>211541</v>
      </c>
      <c r="F51" s="24">
        <v>0</v>
      </c>
      <c r="G51" s="24">
        <f t="shared" si="1"/>
        <v>89.723078750143145</v>
      </c>
    </row>
    <row r="52" spans="1:7" ht="78.75">
      <c r="A52" s="12">
        <v>3140</v>
      </c>
      <c r="B52" s="13" t="s">
        <v>84</v>
      </c>
      <c r="C52" s="26">
        <v>0</v>
      </c>
      <c r="D52" s="26">
        <v>48500.2</v>
      </c>
      <c r="E52" s="26">
        <v>48500.2</v>
      </c>
      <c r="F52" s="24">
        <v>0</v>
      </c>
      <c r="G52" s="24">
        <f t="shared" si="1"/>
        <v>100</v>
      </c>
    </row>
    <row r="53" spans="1:7" ht="94.5">
      <c r="A53" s="12">
        <v>3160</v>
      </c>
      <c r="B53" s="13" t="s">
        <v>123</v>
      </c>
      <c r="C53" s="26">
        <v>0</v>
      </c>
      <c r="D53" s="26">
        <v>600000</v>
      </c>
      <c r="E53" s="26">
        <v>561797.92000000004</v>
      </c>
      <c r="F53" s="24">
        <v>0</v>
      </c>
      <c r="G53" s="24">
        <f t="shared" si="1"/>
        <v>93.632986666666667</v>
      </c>
    </row>
    <row r="54" spans="1:7" ht="31.5">
      <c r="A54" s="12">
        <v>3242</v>
      </c>
      <c r="B54" s="13" t="s">
        <v>26</v>
      </c>
      <c r="C54" s="26">
        <v>1520000</v>
      </c>
      <c r="D54" s="26">
        <v>1903158.79</v>
      </c>
      <c r="E54" s="26">
        <v>1830301.54</v>
      </c>
      <c r="F54" s="24">
        <f t="shared" si="0"/>
        <v>120.41457500000001</v>
      </c>
      <c r="G54" s="24">
        <f t="shared" si="1"/>
        <v>96.171772403709937</v>
      </c>
    </row>
    <row r="55" spans="1:7" ht="31.5">
      <c r="A55" s="10" t="s">
        <v>27</v>
      </c>
      <c r="B55" s="11" t="s">
        <v>85</v>
      </c>
      <c r="C55" s="27">
        <f>C56+C57+C58+C59+C60+C61+C62</f>
        <v>16000000</v>
      </c>
      <c r="D55" s="27">
        <f>D56+D57+D58+D59+D60+D61+D62+D63</f>
        <v>16901590</v>
      </c>
      <c r="E55" s="27">
        <f t="shared" ref="E55" si="3">E56+E57+E58+E59+E60+E61+E62+E63</f>
        <v>16742525.469999999</v>
      </c>
      <c r="F55" s="39">
        <f t="shared" si="0"/>
        <v>104.6407841875</v>
      </c>
      <c r="G55" s="39">
        <f t="shared" si="1"/>
        <v>99.058878306715513</v>
      </c>
    </row>
    <row r="56" spans="1:7" ht="31.5">
      <c r="A56" s="12">
        <v>1080</v>
      </c>
      <c r="B56" s="13" t="s">
        <v>86</v>
      </c>
      <c r="C56" s="26">
        <v>5118400</v>
      </c>
      <c r="D56" s="26">
        <v>5411600</v>
      </c>
      <c r="E56" s="26">
        <v>5392715.8499999996</v>
      </c>
      <c r="F56" s="24">
        <f t="shared" si="0"/>
        <v>105.35940625976868</v>
      </c>
      <c r="G56" s="24">
        <f t="shared" si="1"/>
        <v>99.651043129573509</v>
      </c>
    </row>
    <row r="57" spans="1:7" ht="15.75">
      <c r="A57" s="12">
        <v>4030</v>
      </c>
      <c r="B57" s="13" t="s">
        <v>28</v>
      </c>
      <c r="C57" s="26">
        <v>3546700</v>
      </c>
      <c r="D57" s="26">
        <v>3825200</v>
      </c>
      <c r="E57" s="26">
        <v>3768566.58</v>
      </c>
      <c r="F57" s="24">
        <f t="shared" si="0"/>
        <v>106.25557786111032</v>
      </c>
      <c r="G57" s="24">
        <f t="shared" si="1"/>
        <v>98.519465126006494</v>
      </c>
    </row>
    <row r="58" spans="1:7" ht="15.75">
      <c r="A58" s="12">
        <v>4040</v>
      </c>
      <c r="B58" s="13" t="s">
        <v>29</v>
      </c>
      <c r="C58" s="26">
        <v>269900</v>
      </c>
      <c r="D58" s="26">
        <v>325000</v>
      </c>
      <c r="E58" s="26">
        <v>314633.36</v>
      </c>
      <c r="F58" s="24">
        <f t="shared" si="0"/>
        <v>116.57404964801779</v>
      </c>
      <c r="G58" s="24">
        <f t="shared" si="1"/>
        <v>96.810264615384611</v>
      </c>
    </row>
    <row r="59" spans="1:7" ht="47.25">
      <c r="A59" s="12">
        <v>4060</v>
      </c>
      <c r="B59" s="13" t="s">
        <v>30</v>
      </c>
      <c r="C59" s="26">
        <v>5877200</v>
      </c>
      <c r="D59" s="26">
        <v>5981400</v>
      </c>
      <c r="E59" s="26">
        <v>5923534.7699999996</v>
      </c>
      <c r="F59" s="24">
        <f t="shared" si="0"/>
        <v>100.78838171238003</v>
      </c>
      <c r="G59" s="24">
        <f t="shared" si="1"/>
        <v>99.032580499548601</v>
      </c>
    </row>
    <row r="60" spans="1:7" ht="31.5">
      <c r="A60" s="12">
        <v>4081</v>
      </c>
      <c r="B60" s="13" t="s">
        <v>31</v>
      </c>
      <c r="C60" s="26">
        <v>1087800</v>
      </c>
      <c r="D60" s="26">
        <v>1090600</v>
      </c>
      <c r="E60" s="26">
        <v>1083569.3999999999</v>
      </c>
      <c r="F60" s="24">
        <f t="shared" si="0"/>
        <v>99.611086596800874</v>
      </c>
      <c r="G60" s="24">
        <f t="shared" si="1"/>
        <v>99.355345681276347</v>
      </c>
    </row>
    <row r="61" spans="1:7" ht="31.5">
      <c r="A61" s="12">
        <v>5011</v>
      </c>
      <c r="B61" s="13" t="s">
        <v>32</v>
      </c>
      <c r="C61" s="26">
        <v>100000</v>
      </c>
      <c r="D61" s="26">
        <v>100000</v>
      </c>
      <c r="E61" s="26">
        <v>91715.51</v>
      </c>
      <c r="F61" s="24">
        <f t="shared" si="0"/>
        <v>91.715509999999995</v>
      </c>
      <c r="G61" s="24">
        <f t="shared" si="1"/>
        <v>91.715509999999995</v>
      </c>
    </row>
    <row r="62" spans="1:7" ht="31.5">
      <c r="A62" s="12">
        <v>8220</v>
      </c>
      <c r="B62" s="13" t="s">
        <v>14</v>
      </c>
      <c r="C62" s="26">
        <v>0</v>
      </c>
      <c r="D62" s="26">
        <v>56790</v>
      </c>
      <c r="E62" s="26">
        <v>56790</v>
      </c>
      <c r="F62" s="24">
        <v>0</v>
      </c>
      <c r="G62" s="24">
        <f t="shared" si="1"/>
        <v>100</v>
      </c>
    </row>
    <row r="63" spans="1:7" ht="15.75">
      <c r="A63" s="12">
        <v>8410</v>
      </c>
      <c r="B63" s="13" t="s">
        <v>124</v>
      </c>
      <c r="C63" s="26">
        <v>0</v>
      </c>
      <c r="D63" s="26">
        <v>111000</v>
      </c>
      <c r="E63" s="26">
        <v>111000</v>
      </c>
      <c r="F63" s="24">
        <v>0</v>
      </c>
      <c r="G63" s="24">
        <f t="shared" si="1"/>
        <v>100</v>
      </c>
    </row>
    <row r="64" spans="1:7" s="15" customFormat="1" ht="47.25">
      <c r="A64" s="10">
        <v>12</v>
      </c>
      <c r="B64" s="11" t="s">
        <v>87</v>
      </c>
      <c r="C64" s="27">
        <f>C65+C66+C67+C68+C69</f>
        <v>8400700</v>
      </c>
      <c r="D64" s="27">
        <f t="shared" ref="D64:E64" si="4">D65+D66+D67+D68+D69</f>
        <v>13746840</v>
      </c>
      <c r="E64" s="27">
        <f t="shared" si="4"/>
        <v>12767615.439999999</v>
      </c>
      <c r="F64" s="39">
        <f t="shared" si="0"/>
        <v>151.98275667503898</v>
      </c>
      <c r="G64" s="39">
        <f t="shared" si="1"/>
        <v>92.876729779352928</v>
      </c>
    </row>
    <row r="65" spans="1:7" ht="15.75">
      <c r="A65" s="12">
        <v>6014</v>
      </c>
      <c r="B65" s="13" t="s">
        <v>88</v>
      </c>
      <c r="C65" s="26">
        <v>1399300</v>
      </c>
      <c r="D65" s="26">
        <v>1449300</v>
      </c>
      <c r="E65" s="26">
        <v>1449210.3</v>
      </c>
      <c r="F65" s="24">
        <f t="shared" si="0"/>
        <v>103.56680483098692</v>
      </c>
      <c r="G65" s="24">
        <f t="shared" si="1"/>
        <v>99.993810805216313</v>
      </c>
    </row>
    <row r="66" spans="1:7" ht="15.75">
      <c r="A66" s="12">
        <v>6030</v>
      </c>
      <c r="B66" s="13" t="s">
        <v>89</v>
      </c>
      <c r="C66" s="26">
        <v>5744400</v>
      </c>
      <c r="D66" s="26">
        <v>7899400</v>
      </c>
      <c r="E66" s="26">
        <v>7624592.46</v>
      </c>
      <c r="F66" s="24">
        <f t="shared" si="0"/>
        <v>132.73087633173176</v>
      </c>
      <c r="G66" s="24">
        <f t="shared" si="1"/>
        <v>96.521159328556593</v>
      </c>
    </row>
    <row r="67" spans="1:7" ht="110.25">
      <c r="A67" s="12">
        <v>6071</v>
      </c>
      <c r="B67" s="13" t="s">
        <v>90</v>
      </c>
      <c r="C67" s="26">
        <v>0</v>
      </c>
      <c r="D67" s="26">
        <v>300000</v>
      </c>
      <c r="E67" s="26">
        <v>300000</v>
      </c>
      <c r="F67" s="24">
        <v>0</v>
      </c>
      <c r="G67" s="24">
        <f t="shared" si="1"/>
        <v>100</v>
      </c>
    </row>
    <row r="68" spans="1:7" ht="31.5">
      <c r="A68" s="12">
        <v>6090</v>
      </c>
      <c r="B68" s="13" t="s">
        <v>91</v>
      </c>
      <c r="C68" s="26">
        <v>0</v>
      </c>
      <c r="D68" s="26">
        <v>1093140</v>
      </c>
      <c r="E68" s="26">
        <v>1032881.82</v>
      </c>
      <c r="F68" s="24">
        <v>0</v>
      </c>
      <c r="G68" s="24">
        <f t="shared" si="1"/>
        <v>94.487606345024417</v>
      </c>
    </row>
    <row r="69" spans="1:7" ht="47.25">
      <c r="A69" s="12">
        <v>7461</v>
      </c>
      <c r="B69" s="13" t="s">
        <v>101</v>
      </c>
      <c r="C69" s="26">
        <v>1257000</v>
      </c>
      <c r="D69" s="26">
        <v>3005000</v>
      </c>
      <c r="E69" s="26">
        <v>2360930.86</v>
      </c>
      <c r="F69" s="24">
        <f t="shared" si="0"/>
        <v>187.82266189339697</v>
      </c>
      <c r="G69" s="24">
        <f t="shared" si="1"/>
        <v>78.566750748752085</v>
      </c>
    </row>
    <row r="70" spans="1:7" ht="31.5">
      <c r="A70" s="10" t="s">
        <v>33</v>
      </c>
      <c r="B70" s="11" t="s">
        <v>119</v>
      </c>
      <c r="C70" s="27">
        <f>C71+C74</f>
        <v>2088900</v>
      </c>
      <c r="D70" s="27">
        <f>D71+D74+D75</f>
        <v>1968500</v>
      </c>
      <c r="E70" s="27">
        <f t="shared" ref="E70" si="5">E71+E74+E75</f>
        <v>1884900</v>
      </c>
      <c r="F70" s="39">
        <f t="shared" si="0"/>
        <v>90.234094499497346</v>
      </c>
      <c r="G70" s="39">
        <f t="shared" si="1"/>
        <v>95.753111506223007</v>
      </c>
    </row>
    <row r="71" spans="1:7" ht="15.75">
      <c r="A71" s="12">
        <v>8710</v>
      </c>
      <c r="B71" s="13" t="s">
        <v>92</v>
      </c>
      <c r="C71" s="26">
        <v>300000</v>
      </c>
      <c r="D71" s="26">
        <v>0</v>
      </c>
      <c r="E71" s="26">
        <v>0</v>
      </c>
      <c r="F71" s="24">
        <f t="shared" si="0"/>
        <v>0</v>
      </c>
      <c r="G71" s="24">
        <v>0</v>
      </c>
    </row>
    <row r="72" spans="1:7" ht="63" hidden="1">
      <c r="A72" s="12" t="s">
        <v>34</v>
      </c>
      <c r="B72" s="13" t="s">
        <v>35</v>
      </c>
      <c r="C72" s="26"/>
      <c r="D72" s="26"/>
      <c r="E72" s="26"/>
      <c r="F72" s="24" t="e">
        <f t="shared" si="0"/>
        <v>#DIV/0!</v>
      </c>
      <c r="G72" s="24" t="e">
        <f t="shared" si="1"/>
        <v>#DIV/0!</v>
      </c>
    </row>
    <row r="73" spans="1:7" ht="15.75" hidden="1">
      <c r="A73" s="12" t="s">
        <v>36</v>
      </c>
      <c r="B73" s="13" t="s">
        <v>37</v>
      </c>
      <c r="C73" s="26"/>
      <c r="D73" s="26"/>
      <c r="E73" s="26"/>
      <c r="F73" s="24" t="e">
        <f t="shared" si="0"/>
        <v>#DIV/0!</v>
      </c>
      <c r="G73" s="24" t="e">
        <f t="shared" si="1"/>
        <v>#DIV/0!</v>
      </c>
    </row>
    <row r="74" spans="1:7" ht="15.75">
      <c r="A74" s="12">
        <v>9110</v>
      </c>
      <c r="B74" s="13" t="s">
        <v>52</v>
      </c>
      <c r="C74" s="26">
        <v>1788900</v>
      </c>
      <c r="D74" s="26">
        <v>1788900</v>
      </c>
      <c r="E74" s="26">
        <v>1788900</v>
      </c>
      <c r="F74" s="24">
        <f t="shared" si="0"/>
        <v>100</v>
      </c>
      <c r="G74" s="24">
        <f t="shared" si="1"/>
        <v>100</v>
      </c>
    </row>
    <row r="75" spans="1:7" ht="47.25">
      <c r="A75" s="12">
        <v>9800</v>
      </c>
      <c r="B75" s="13" t="s">
        <v>16</v>
      </c>
      <c r="C75" s="26">
        <v>0</v>
      </c>
      <c r="D75" s="26">
        <v>179600</v>
      </c>
      <c r="E75" s="26">
        <v>96000</v>
      </c>
      <c r="F75" s="24">
        <v>0</v>
      </c>
      <c r="G75" s="24">
        <f t="shared" si="1"/>
        <v>53.452115812917597</v>
      </c>
    </row>
    <row r="76" spans="1:7" ht="15.75">
      <c r="A76" s="10" t="s">
        <v>38</v>
      </c>
      <c r="B76" s="11" t="s">
        <v>93</v>
      </c>
      <c r="C76" s="27">
        <f>C14+C26+C44+C55+C64+C70</f>
        <v>259624499</v>
      </c>
      <c r="D76" s="27">
        <f t="shared" ref="D76:E76" si="6">D14+D26+D44+D55+D64+D70</f>
        <v>282874973.13999999</v>
      </c>
      <c r="E76" s="27">
        <f t="shared" si="6"/>
        <v>271685018.28000003</v>
      </c>
      <c r="F76" s="39">
        <f t="shared" si="0"/>
        <v>104.64537026607803</v>
      </c>
      <c r="G76" s="39">
        <f t="shared" si="1"/>
        <v>96.044204711435583</v>
      </c>
    </row>
    <row r="77" spans="1:7" ht="20.25" customHeight="1">
      <c r="A77" s="42" t="s">
        <v>94</v>
      </c>
      <c r="B77" s="42"/>
      <c r="C77" s="42"/>
      <c r="D77" s="42"/>
      <c r="E77" s="42"/>
      <c r="F77" s="42"/>
      <c r="G77" s="42"/>
    </row>
    <row r="78" spans="1:7" s="15" customFormat="1" ht="15.75" hidden="1">
      <c r="A78" s="18" t="s">
        <v>0</v>
      </c>
      <c r="B78" s="19" t="s">
        <v>1</v>
      </c>
      <c r="C78" s="28">
        <f>C79</f>
        <v>0</v>
      </c>
      <c r="D78" s="28">
        <f t="shared" ref="D78:E78" si="7">D79</f>
        <v>0</v>
      </c>
      <c r="E78" s="28">
        <f t="shared" si="7"/>
        <v>0</v>
      </c>
      <c r="F78" s="20" t="e">
        <f>E78/D78*100</f>
        <v>#DIV/0!</v>
      </c>
      <c r="G78" s="20">
        <v>0</v>
      </c>
    </row>
    <row r="79" spans="1:7" ht="78.75" hidden="1">
      <c r="A79" s="17" t="s">
        <v>2</v>
      </c>
      <c r="B79" s="16" t="s">
        <v>3</v>
      </c>
      <c r="C79" s="29">
        <v>0</v>
      </c>
      <c r="D79" s="29">
        <v>0</v>
      </c>
      <c r="E79" s="29">
        <v>0</v>
      </c>
      <c r="F79" s="21" t="e">
        <f>E79/D79*100</f>
        <v>#DIV/0!</v>
      </c>
      <c r="G79" s="21">
        <v>0</v>
      </c>
    </row>
    <row r="80" spans="1:7" s="15" customFormat="1" ht="15.75">
      <c r="A80" s="18" t="s">
        <v>0</v>
      </c>
      <c r="B80" s="19" t="s">
        <v>58</v>
      </c>
      <c r="C80" s="28">
        <f>C81+C82+C83+C85+C86+C87</f>
        <v>10085000</v>
      </c>
      <c r="D80" s="28">
        <f t="shared" ref="D80:E80" si="8">D81+D82+D83+D85+D86+D87</f>
        <v>997707.71</v>
      </c>
      <c r="E80" s="28">
        <f t="shared" si="8"/>
        <v>631884.71</v>
      </c>
      <c r="F80" s="20">
        <f>E80/C80*100</f>
        <v>6.265589588497769</v>
      </c>
      <c r="G80" s="20">
        <f>E80/D80*100</f>
        <v>63.333650092771151</v>
      </c>
    </row>
    <row r="81" spans="1:7" s="33" customFormat="1" ht="78.75">
      <c r="A81" s="17" t="s">
        <v>56</v>
      </c>
      <c r="B81" s="13" t="s">
        <v>3</v>
      </c>
      <c r="C81" s="29">
        <v>0</v>
      </c>
      <c r="D81" s="29">
        <v>280000</v>
      </c>
      <c r="E81" s="29">
        <v>279177</v>
      </c>
      <c r="F81" s="21">
        <v>0</v>
      </c>
      <c r="G81" s="21">
        <f t="shared" ref="G81:G127" si="9">E81/D81*100</f>
        <v>99.706071428571434</v>
      </c>
    </row>
    <row r="82" spans="1:7" ht="31.5">
      <c r="A82" s="17" t="s">
        <v>60</v>
      </c>
      <c r="B82" s="16" t="s">
        <v>5</v>
      </c>
      <c r="C82" s="29">
        <v>0</v>
      </c>
      <c r="D82" s="29">
        <v>717707.71</v>
      </c>
      <c r="E82" s="29">
        <v>352707.71</v>
      </c>
      <c r="F82" s="21">
        <v>0</v>
      </c>
      <c r="G82" s="21">
        <f t="shared" si="9"/>
        <v>49.143642333172096</v>
      </c>
    </row>
    <row r="83" spans="1:7" ht="15.75">
      <c r="A83" s="17" t="s">
        <v>95</v>
      </c>
      <c r="B83" s="16" t="s">
        <v>99</v>
      </c>
      <c r="C83" s="29">
        <v>642804</v>
      </c>
      <c r="D83" s="29">
        <v>0</v>
      </c>
      <c r="E83" s="29">
        <v>0</v>
      </c>
      <c r="F83" s="21">
        <f t="shared" ref="F83:F127" si="10">E83/C83*100</f>
        <v>0</v>
      </c>
      <c r="G83" s="21">
        <v>0</v>
      </c>
    </row>
    <row r="84" spans="1:7" ht="47.25" hidden="1">
      <c r="A84" s="17" t="s">
        <v>15</v>
      </c>
      <c r="B84" s="16" t="s">
        <v>16</v>
      </c>
      <c r="C84" s="29"/>
      <c r="D84" s="29"/>
      <c r="E84" s="29"/>
      <c r="F84" s="21" t="e">
        <f t="shared" si="10"/>
        <v>#DIV/0!</v>
      </c>
      <c r="G84" s="21" t="e">
        <f t="shared" si="9"/>
        <v>#DIV/0!</v>
      </c>
    </row>
    <row r="85" spans="1:7" ht="42" customHeight="1">
      <c r="A85" s="17" t="s">
        <v>96</v>
      </c>
      <c r="B85" s="16" t="s">
        <v>100</v>
      </c>
      <c r="C85" s="29">
        <v>7400256</v>
      </c>
      <c r="D85" s="29">
        <v>0</v>
      </c>
      <c r="E85" s="29">
        <v>0</v>
      </c>
      <c r="F85" s="21">
        <f t="shared" si="10"/>
        <v>0</v>
      </c>
      <c r="G85" s="21">
        <v>0</v>
      </c>
    </row>
    <row r="86" spans="1:7" ht="48.75" customHeight="1">
      <c r="A86" s="17" t="s">
        <v>97</v>
      </c>
      <c r="B86" s="13" t="s">
        <v>101</v>
      </c>
      <c r="C86" s="29">
        <v>1956940</v>
      </c>
      <c r="D86" s="29">
        <v>0</v>
      </c>
      <c r="E86" s="29">
        <v>0</v>
      </c>
      <c r="F86" s="21">
        <f t="shared" si="10"/>
        <v>0</v>
      </c>
      <c r="G86" s="21">
        <v>0</v>
      </c>
    </row>
    <row r="87" spans="1:7" ht="36" customHeight="1">
      <c r="A87" s="17" t="s">
        <v>98</v>
      </c>
      <c r="B87" s="16" t="s">
        <v>102</v>
      </c>
      <c r="C87" s="29">
        <v>85000</v>
      </c>
      <c r="D87" s="29">
        <v>0</v>
      </c>
      <c r="E87" s="29">
        <v>0</v>
      </c>
      <c r="F87" s="21">
        <f t="shared" si="10"/>
        <v>0</v>
      </c>
      <c r="G87" s="21">
        <v>0</v>
      </c>
    </row>
    <row r="88" spans="1:7" s="15" customFormat="1" ht="21.75" customHeight="1">
      <c r="A88" s="18" t="s">
        <v>17</v>
      </c>
      <c r="B88" s="19" t="s">
        <v>65</v>
      </c>
      <c r="C88" s="28">
        <f>C89+C90+C96+C91+C94+C95+C97</f>
        <v>1096657</v>
      </c>
      <c r="D88" s="28">
        <f>D89+D90+D96+D91+D94+D95+D97+D92+D93</f>
        <v>7938631.8799999999</v>
      </c>
      <c r="E88" s="28">
        <f>E89+E90+E96+E91+E94+E95+E97+E92+E93</f>
        <v>7495296.5599999996</v>
      </c>
      <c r="F88" s="20">
        <f t="shared" si="10"/>
        <v>683.46771688868989</v>
      </c>
      <c r="G88" s="20">
        <f t="shared" si="9"/>
        <v>94.415469482633313</v>
      </c>
    </row>
    <row r="89" spans="1:7" ht="15.75">
      <c r="A89" s="17" t="s">
        <v>66</v>
      </c>
      <c r="B89" s="16" t="s">
        <v>18</v>
      </c>
      <c r="C89" s="29">
        <v>600000</v>
      </c>
      <c r="D89" s="38">
        <v>985505.47</v>
      </c>
      <c r="E89" s="29">
        <v>928968.01</v>
      </c>
      <c r="F89" s="21">
        <f t="shared" si="10"/>
        <v>154.82800166666667</v>
      </c>
      <c r="G89" s="21">
        <f t="shared" si="9"/>
        <v>94.263100335708955</v>
      </c>
    </row>
    <row r="90" spans="1:7" ht="31.5">
      <c r="A90" s="17" t="s">
        <v>68</v>
      </c>
      <c r="B90" s="13" t="s">
        <v>67</v>
      </c>
      <c r="C90" s="29">
        <v>300000</v>
      </c>
      <c r="D90" s="38">
        <v>5743129.4100000001</v>
      </c>
      <c r="E90" s="29">
        <v>5454651.1600000001</v>
      </c>
      <c r="F90" s="21">
        <f t="shared" si="10"/>
        <v>1818.2170533333333</v>
      </c>
      <c r="G90" s="21">
        <f t="shared" si="9"/>
        <v>94.976985030187578</v>
      </c>
    </row>
    <row r="91" spans="1:7" ht="47.25">
      <c r="A91" s="17" t="s">
        <v>69</v>
      </c>
      <c r="B91" s="13" t="s">
        <v>70</v>
      </c>
      <c r="C91" s="29">
        <v>0</v>
      </c>
      <c r="D91" s="38">
        <v>187613</v>
      </c>
      <c r="E91" s="29">
        <v>90240</v>
      </c>
      <c r="F91" s="21">
        <v>0</v>
      </c>
      <c r="G91" s="21">
        <f t="shared" si="9"/>
        <v>48.099012328569984</v>
      </c>
    </row>
    <row r="92" spans="1:7" ht="47.25">
      <c r="A92" s="17" t="s">
        <v>73</v>
      </c>
      <c r="B92" s="13" t="s">
        <v>19</v>
      </c>
      <c r="C92" s="29">
        <v>0</v>
      </c>
      <c r="D92" s="38">
        <v>2768</v>
      </c>
      <c r="E92" s="29">
        <v>2767.5</v>
      </c>
      <c r="F92" s="21">
        <v>0</v>
      </c>
      <c r="G92" s="21">
        <f t="shared" si="9"/>
        <v>99.981936416184965</v>
      </c>
    </row>
    <row r="93" spans="1:7" ht="31.5">
      <c r="A93" s="17" t="s">
        <v>74</v>
      </c>
      <c r="B93" s="13" t="s">
        <v>20</v>
      </c>
      <c r="C93" s="29">
        <v>0</v>
      </c>
      <c r="D93" s="38">
        <v>2200</v>
      </c>
      <c r="E93" s="29">
        <v>1484.89</v>
      </c>
      <c r="F93" s="21">
        <v>0</v>
      </c>
      <c r="G93" s="21">
        <f t="shared" si="9"/>
        <v>67.495000000000005</v>
      </c>
    </row>
    <row r="94" spans="1:7" ht="78.75">
      <c r="A94" s="17" t="s">
        <v>129</v>
      </c>
      <c r="B94" s="13" t="s">
        <v>130</v>
      </c>
      <c r="C94" s="29">
        <v>0</v>
      </c>
      <c r="D94" s="38">
        <v>75100</v>
      </c>
      <c r="E94" s="29">
        <v>75100</v>
      </c>
      <c r="F94" s="21">
        <v>0</v>
      </c>
      <c r="G94" s="21">
        <f t="shared" si="9"/>
        <v>100</v>
      </c>
    </row>
    <row r="95" spans="1:7" ht="78.75">
      <c r="A95" s="17" t="s">
        <v>131</v>
      </c>
      <c r="B95" s="13" t="s">
        <v>132</v>
      </c>
      <c r="C95" s="29">
        <v>0</v>
      </c>
      <c r="D95" s="38">
        <v>675659</v>
      </c>
      <c r="E95" s="29">
        <v>675659</v>
      </c>
      <c r="F95" s="21">
        <v>0</v>
      </c>
      <c r="G95" s="21">
        <f t="shared" si="9"/>
        <v>100</v>
      </c>
    </row>
    <row r="96" spans="1:7" ht="63">
      <c r="A96" s="17" t="s">
        <v>80</v>
      </c>
      <c r="B96" s="13" t="s">
        <v>81</v>
      </c>
      <c r="C96" s="29">
        <v>196657</v>
      </c>
      <c r="D96" s="38">
        <v>196657</v>
      </c>
      <c r="E96" s="29">
        <v>196426</v>
      </c>
      <c r="F96" s="21">
        <f t="shared" si="10"/>
        <v>99.882536599256582</v>
      </c>
      <c r="G96" s="21">
        <f t="shared" si="9"/>
        <v>99.882536599256582</v>
      </c>
    </row>
    <row r="97" spans="1:7" ht="18.75" customHeight="1">
      <c r="A97" s="17" t="s">
        <v>109</v>
      </c>
      <c r="B97" s="13" t="s">
        <v>110</v>
      </c>
      <c r="C97" s="29">
        <v>0</v>
      </c>
      <c r="D97" s="38">
        <v>70000</v>
      </c>
      <c r="E97" s="29">
        <v>70000</v>
      </c>
      <c r="F97" s="21">
        <v>0</v>
      </c>
      <c r="G97" s="21">
        <f t="shared" si="9"/>
        <v>100</v>
      </c>
    </row>
    <row r="98" spans="1:7" s="15" customFormat="1" ht="47.25">
      <c r="A98" s="18" t="s">
        <v>22</v>
      </c>
      <c r="B98" s="11" t="s">
        <v>83</v>
      </c>
      <c r="C98" s="28">
        <f>C99+C100</f>
        <v>110000</v>
      </c>
      <c r="D98" s="28">
        <f>D99+D101</f>
        <v>1530412.78</v>
      </c>
      <c r="E98" s="28">
        <f>E99+E101</f>
        <v>1493630.04</v>
      </c>
      <c r="F98" s="20">
        <f t="shared" si="10"/>
        <v>1357.845490909091</v>
      </c>
      <c r="G98" s="20">
        <f t="shared" si="9"/>
        <v>97.596547775822941</v>
      </c>
    </row>
    <row r="99" spans="1:7" ht="63">
      <c r="A99" s="17" t="s">
        <v>103</v>
      </c>
      <c r="B99" s="16" t="s">
        <v>25</v>
      </c>
      <c r="C99" s="29">
        <v>110000</v>
      </c>
      <c r="D99" s="38">
        <v>630730.78</v>
      </c>
      <c r="E99" s="29">
        <v>593948.04</v>
      </c>
      <c r="F99" s="21">
        <f t="shared" si="10"/>
        <v>539.95276363636367</v>
      </c>
      <c r="G99" s="21">
        <f t="shared" si="9"/>
        <v>94.168234504109662</v>
      </c>
    </row>
    <row r="100" spans="1:7" ht="94.5" hidden="1">
      <c r="A100" s="17" t="s">
        <v>47</v>
      </c>
      <c r="B100" s="16" t="s">
        <v>45</v>
      </c>
      <c r="C100" s="29">
        <v>0</v>
      </c>
      <c r="D100" s="29"/>
      <c r="E100" s="29"/>
      <c r="F100" s="21" t="e">
        <f t="shared" si="10"/>
        <v>#DIV/0!</v>
      </c>
      <c r="G100" s="21" t="e">
        <f t="shared" si="9"/>
        <v>#DIV/0!</v>
      </c>
    </row>
    <row r="101" spans="1:7" ht="102" customHeight="1">
      <c r="A101" s="17" t="s">
        <v>145</v>
      </c>
      <c r="B101" s="16" t="s">
        <v>146</v>
      </c>
      <c r="C101" s="29">
        <v>0</v>
      </c>
      <c r="D101" s="29">
        <v>899682</v>
      </c>
      <c r="E101" s="29">
        <v>899682</v>
      </c>
      <c r="F101" s="21">
        <v>0</v>
      </c>
      <c r="G101" s="21">
        <f t="shared" si="9"/>
        <v>100</v>
      </c>
    </row>
    <row r="102" spans="1:7" s="15" customFormat="1" ht="31.5">
      <c r="A102" s="18">
        <v>10</v>
      </c>
      <c r="B102" s="11" t="s">
        <v>85</v>
      </c>
      <c r="C102" s="28">
        <f>C103</f>
        <v>220200</v>
      </c>
      <c r="D102" s="28">
        <f>D103+D104+D105+D106</f>
        <v>319570.02999999997</v>
      </c>
      <c r="E102" s="28">
        <f>E103+E104+E105+E106</f>
        <v>236699.75</v>
      </c>
      <c r="F102" s="20">
        <f t="shared" si="10"/>
        <v>107.4930744777475</v>
      </c>
      <c r="G102" s="20">
        <f t="shared" si="9"/>
        <v>74.068194066884189</v>
      </c>
    </row>
    <row r="103" spans="1:7" ht="31.5">
      <c r="A103" s="17" t="s">
        <v>104</v>
      </c>
      <c r="B103" s="16" t="s">
        <v>86</v>
      </c>
      <c r="C103" s="29">
        <v>220200</v>
      </c>
      <c r="D103" s="38">
        <v>243439.62</v>
      </c>
      <c r="E103" s="29">
        <v>163392.69</v>
      </c>
      <c r="F103" s="21">
        <f t="shared" si="10"/>
        <v>74.201948228882827</v>
      </c>
      <c r="G103" s="21">
        <f t="shared" si="9"/>
        <v>67.118363888343239</v>
      </c>
    </row>
    <row r="104" spans="1:7" ht="15.75">
      <c r="A104" s="17" t="s">
        <v>125</v>
      </c>
      <c r="B104" s="13" t="s">
        <v>28</v>
      </c>
      <c r="C104" s="29">
        <v>0</v>
      </c>
      <c r="D104" s="38">
        <v>73555.39</v>
      </c>
      <c r="E104" s="29">
        <v>73202.84</v>
      </c>
      <c r="F104" s="21">
        <v>0</v>
      </c>
      <c r="G104" s="21">
        <f t="shared" si="9"/>
        <v>99.52070133813443</v>
      </c>
    </row>
    <row r="105" spans="1:7" ht="47.25">
      <c r="A105" s="17" t="s">
        <v>127</v>
      </c>
      <c r="B105" s="13" t="s">
        <v>30</v>
      </c>
      <c r="C105" s="29">
        <v>0</v>
      </c>
      <c r="D105" s="38">
        <v>2470.8000000000002</v>
      </c>
      <c r="E105" s="29">
        <v>0</v>
      </c>
      <c r="F105" s="21">
        <v>0</v>
      </c>
      <c r="G105" s="21">
        <f t="shared" si="9"/>
        <v>0</v>
      </c>
    </row>
    <row r="106" spans="1:7" ht="31.5">
      <c r="A106" s="17" t="s">
        <v>128</v>
      </c>
      <c r="B106" s="13" t="s">
        <v>31</v>
      </c>
      <c r="C106" s="29">
        <v>0</v>
      </c>
      <c r="D106" s="38">
        <v>104.22</v>
      </c>
      <c r="E106" s="29">
        <v>104.22</v>
      </c>
      <c r="F106" s="21">
        <v>0</v>
      </c>
      <c r="G106" s="21">
        <f t="shared" si="9"/>
        <v>100</v>
      </c>
    </row>
    <row r="107" spans="1:7" s="15" customFormat="1" ht="47.25">
      <c r="A107" s="18" t="s">
        <v>105</v>
      </c>
      <c r="B107" s="11" t="s">
        <v>120</v>
      </c>
      <c r="C107" s="28">
        <f>SUM(C110:C122)</f>
        <v>105000</v>
      </c>
      <c r="D107" s="28">
        <f>SUM(D108:D122)</f>
        <v>39812862.799999997</v>
      </c>
      <c r="E107" s="28">
        <f>SUM(E108:E122)</f>
        <v>33931585.159999996</v>
      </c>
      <c r="F107" s="20">
        <f t="shared" si="10"/>
        <v>32315.795390476189</v>
      </c>
      <c r="G107" s="20">
        <f t="shared" si="9"/>
        <v>85.22769470373278</v>
      </c>
    </row>
    <row r="108" spans="1:7" s="33" customFormat="1" ht="31.5">
      <c r="A108" s="17" t="s">
        <v>144</v>
      </c>
      <c r="B108" s="13" t="s">
        <v>67</v>
      </c>
      <c r="C108" s="29">
        <v>0</v>
      </c>
      <c r="D108" s="29">
        <v>172008.94</v>
      </c>
      <c r="E108" s="29">
        <v>0</v>
      </c>
      <c r="F108" s="21">
        <v>0</v>
      </c>
      <c r="G108" s="21">
        <f t="shared" si="9"/>
        <v>0</v>
      </c>
    </row>
    <row r="109" spans="1:7" s="33" customFormat="1" ht="15.75">
      <c r="A109" s="17" t="s">
        <v>126</v>
      </c>
      <c r="B109" s="13" t="s">
        <v>88</v>
      </c>
      <c r="C109" s="29">
        <v>0</v>
      </c>
      <c r="D109" s="29">
        <v>50000</v>
      </c>
      <c r="E109" s="29">
        <v>49891.199999999997</v>
      </c>
      <c r="F109" s="21">
        <v>0</v>
      </c>
      <c r="G109" s="21">
        <f t="shared" si="9"/>
        <v>99.782399999999996</v>
      </c>
    </row>
    <row r="110" spans="1:7" ht="15.75">
      <c r="A110" s="17" t="s">
        <v>106</v>
      </c>
      <c r="B110" s="16" t="s">
        <v>89</v>
      </c>
      <c r="C110" s="29">
        <v>105000</v>
      </c>
      <c r="D110" s="29">
        <v>204940</v>
      </c>
      <c r="E110" s="29">
        <v>99940</v>
      </c>
      <c r="F110" s="21">
        <f t="shared" si="10"/>
        <v>95.180952380952377</v>
      </c>
      <c r="G110" s="21">
        <f t="shared" si="9"/>
        <v>48.765492339221232</v>
      </c>
    </row>
    <row r="111" spans="1:7" ht="15.75">
      <c r="A111" s="17" t="s">
        <v>95</v>
      </c>
      <c r="B111" s="16" t="s">
        <v>99</v>
      </c>
      <c r="C111" s="29">
        <v>0</v>
      </c>
      <c r="D111" s="29">
        <v>2799958.2</v>
      </c>
      <c r="E111" s="29">
        <v>2249297.52</v>
      </c>
      <c r="F111" s="21">
        <v>0</v>
      </c>
      <c r="G111" s="21">
        <f t="shared" si="9"/>
        <v>80.33325354642794</v>
      </c>
    </row>
    <row r="112" spans="1:7" ht="126">
      <c r="A112" s="17" t="s">
        <v>147</v>
      </c>
      <c r="B112" s="40" t="s">
        <v>148</v>
      </c>
      <c r="C112" s="29">
        <v>0</v>
      </c>
      <c r="D112" s="29">
        <v>73700</v>
      </c>
      <c r="E112" s="29">
        <v>0</v>
      </c>
      <c r="F112" s="21">
        <v>0</v>
      </c>
      <c r="G112" s="21">
        <f t="shared" si="9"/>
        <v>0</v>
      </c>
    </row>
    <row r="113" spans="1:7" ht="15.75">
      <c r="A113" s="17" t="s">
        <v>107</v>
      </c>
      <c r="B113" s="16" t="s">
        <v>108</v>
      </c>
      <c r="C113" s="29">
        <v>0</v>
      </c>
      <c r="D113" s="29">
        <v>7000000</v>
      </c>
      <c r="E113" s="29">
        <v>6995736</v>
      </c>
      <c r="F113" s="21">
        <v>0</v>
      </c>
      <c r="G113" s="21">
        <f t="shared" si="9"/>
        <v>99.93908571428571</v>
      </c>
    </row>
    <row r="114" spans="1:7" ht="15.75">
      <c r="A114" s="17" t="s">
        <v>109</v>
      </c>
      <c r="B114" s="16" t="s">
        <v>110</v>
      </c>
      <c r="C114" s="29">
        <v>0</v>
      </c>
      <c r="D114" s="29">
        <v>2732061.6</v>
      </c>
      <c r="E114" s="29">
        <v>2223756.67</v>
      </c>
      <c r="F114" s="21">
        <v>0</v>
      </c>
      <c r="G114" s="21">
        <f t="shared" si="9"/>
        <v>81.394821771222141</v>
      </c>
    </row>
    <row r="115" spans="1:7" ht="15.75">
      <c r="A115" s="17" t="s">
        <v>111</v>
      </c>
      <c r="B115" s="16" t="s">
        <v>112</v>
      </c>
      <c r="C115" s="29">
        <v>0</v>
      </c>
      <c r="D115" s="29">
        <v>1064000</v>
      </c>
      <c r="E115" s="29">
        <v>515063.98</v>
      </c>
      <c r="F115" s="21">
        <v>0</v>
      </c>
      <c r="G115" s="21">
        <f t="shared" si="9"/>
        <v>48.408268796992481</v>
      </c>
    </row>
    <row r="116" spans="1:7" ht="31.5" hidden="1">
      <c r="A116" s="17" t="s">
        <v>135</v>
      </c>
      <c r="B116" s="16" t="s">
        <v>136</v>
      </c>
      <c r="C116" s="29">
        <v>0</v>
      </c>
      <c r="D116" s="29">
        <v>0</v>
      </c>
      <c r="E116" s="29">
        <v>0</v>
      </c>
      <c r="F116" s="21" t="e">
        <f t="shared" si="10"/>
        <v>#DIV/0!</v>
      </c>
      <c r="G116" s="21" t="e">
        <f t="shared" si="9"/>
        <v>#DIV/0!</v>
      </c>
    </row>
    <row r="117" spans="1:7" ht="31.5">
      <c r="A117" s="17" t="s">
        <v>137</v>
      </c>
      <c r="B117" s="16" t="s">
        <v>138</v>
      </c>
      <c r="C117" s="29">
        <v>0</v>
      </c>
      <c r="D117" s="29">
        <v>1355425.98</v>
      </c>
      <c r="E117" s="29">
        <v>1100370</v>
      </c>
      <c r="F117" s="21">
        <v>0</v>
      </c>
      <c r="G117" s="21">
        <f t="shared" si="9"/>
        <v>81.182596190165995</v>
      </c>
    </row>
    <row r="118" spans="1:7" ht="47.25">
      <c r="A118" s="17" t="s">
        <v>139</v>
      </c>
      <c r="B118" s="16" t="s">
        <v>140</v>
      </c>
      <c r="C118" s="29">
        <v>0</v>
      </c>
      <c r="D118" s="29">
        <v>3285359</v>
      </c>
      <c r="E118" s="29">
        <v>739946.2</v>
      </c>
      <c r="F118" s="21">
        <v>0</v>
      </c>
      <c r="G118" s="21">
        <f t="shared" si="9"/>
        <v>22.52253711086064</v>
      </c>
    </row>
    <row r="119" spans="1:7" ht="31.5">
      <c r="A119" s="17" t="s">
        <v>113</v>
      </c>
      <c r="B119" s="16" t="s">
        <v>114</v>
      </c>
      <c r="C119" s="29">
        <v>0</v>
      </c>
      <c r="D119" s="29">
        <v>16435591.6</v>
      </c>
      <c r="E119" s="29">
        <v>16374511.640000001</v>
      </c>
      <c r="F119" s="21">
        <v>0</v>
      </c>
      <c r="G119" s="21">
        <f t="shared" si="9"/>
        <v>99.628367743087509</v>
      </c>
    </row>
    <row r="120" spans="1:7" ht="31.5">
      <c r="A120" s="17" t="s">
        <v>96</v>
      </c>
      <c r="B120" s="16" t="s">
        <v>100</v>
      </c>
      <c r="C120" s="29">
        <v>0</v>
      </c>
      <c r="D120" s="29">
        <v>392223</v>
      </c>
      <c r="E120" s="29">
        <v>52400</v>
      </c>
      <c r="F120" s="21">
        <v>0</v>
      </c>
      <c r="G120" s="21">
        <f t="shared" si="9"/>
        <v>13.359746878688908</v>
      </c>
    </row>
    <row r="121" spans="1:7" ht="47.25">
      <c r="A121" s="17" t="s">
        <v>97</v>
      </c>
      <c r="B121" s="16" t="s">
        <v>101</v>
      </c>
      <c r="C121" s="29">
        <v>0</v>
      </c>
      <c r="D121" s="29">
        <v>2399774</v>
      </c>
      <c r="E121" s="29">
        <v>1768171.95</v>
      </c>
      <c r="F121" s="21">
        <v>0</v>
      </c>
      <c r="G121" s="21">
        <f t="shared" si="9"/>
        <v>73.680769522463365</v>
      </c>
    </row>
    <row r="122" spans="1:7" ht="31.5">
      <c r="A122" s="17" t="s">
        <v>98</v>
      </c>
      <c r="B122" s="16" t="s">
        <v>102</v>
      </c>
      <c r="C122" s="29">
        <v>0</v>
      </c>
      <c r="D122" s="29">
        <v>1847820.48</v>
      </c>
      <c r="E122" s="29">
        <v>1762500</v>
      </c>
      <c r="F122" s="21">
        <v>0</v>
      </c>
      <c r="G122" s="21">
        <f t="shared" si="9"/>
        <v>95.382642365777869</v>
      </c>
    </row>
    <row r="123" spans="1:7" s="15" customFormat="1" ht="31.5">
      <c r="A123" s="18">
        <v>37</v>
      </c>
      <c r="B123" s="19" t="s">
        <v>119</v>
      </c>
      <c r="C123" s="28">
        <f>C124+C125</f>
        <v>0</v>
      </c>
      <c r="D123" s="28">
        <f>D124+D125+D126</f>
        <v>1596420</v>
      </c>
      <c r="E123" s="28">
        <f t="shared" ref="E123" si="11">E124+E125</f>
        <v>0</v>
      </c>
      <c r="F123" s="20">
        <v>0</v>
      </c>
      <c r="G123" s="20">
        <f t="shared" si="9"/>
        <v>0</v>
      </c>
    </row>
    <row r="124" spans="1:7" ht="78.75" hidden="1">
      <c r="A124" s="17">
        <v>3719570</v>
      </c>
      <c r="B124" s="16" t="s">
        <v>46</v>
      </c>
      <c r="C124" s="29">
        <v>0</v>
      </c>
      <c r="D124" s="29"/>
      <c r="E124" s="29"/>
      <c r="F124" s="21" t="e">
        <f t="shared" si="10"/>
        <v>#DIV/0!</v>
      </c>
      <c r="G124" s="21" t="e">
        <f t="shared" si="9"/>
        <v>#DIV/0!</v>
      </c>
    </row>
    <row r="125" spans="1:7" ht="31.5">
      <c r="A125" s="17" t="s">
        <v>115</v>
      </c>
      <c r="B125" s="16" t="s">
        <v>116</v>
      </c>
      <c r="C125" s="29">
        <v>0</v>
      </c>
      <c r="D125" s="29">
        <v>1016420</v>
      </c>
      <c r="E125" s="29">
        <v>0</v>
      </c>
      <c r="F125" s="21">
        <v>0</v>
      </c>
      <c r="G125" s="21">
        <f t="shared" si="9"/>
        <v>0</v>
      </c>
    </row>
    <row r="126" spans="1:7" ht="50.25" customHeight="1">
      <c r="A126" s="17" t="s">
        <v>149</v>
      </c>
      <c r="B126" s="16" t="s">
        <v>16</v>
      </c>
      <c r="C126" s="29">
        <v>0</v>
      </c>
      <c r="D126" s="29">
        <v>580000</v>
      </c>
      <c r="E126" s="29">
        <v>0</v>
      </c>
      <c r="F126" s="21">
        <v>0</v>
      </c>
      <c r="G126" s="21">
        <f t="shared" si="9"/>
        <v>0</v>
      </c>
    </row>
    <row r="127" spans="1:7" s="15" customFormat="1" ht="15.75">
      <c r="A127" s="22" t="s">
        <v>38</v>
      </c>
      <c r="B127" s="11" t="s">
        <v>93</v>
      </c>
      <c r="C127" s="28">
        <f>C80+C88+C98+C102+C107+C123</f>
        <v>11616857</v>
      </c>
      <c r="D127" s="28">
        <f>D80+D88+D98+D102+D107+D123</f>
        <v>52195605.199999996</v>
      </c>
      <c r="E127" s="28">
        <f t="shared" ref="E127" si="12">E80+E88+E98+E102+E107+E123</f>
        <v>43789096.219999999</v>
      </c>
      <c r="F127" s="20">
        <f t="shared" si="10"/>
        <v>376.94443703662699</v>
      </c>
      <c r="G127" s="20">
        <f t="shared" si="9"/>
        <v>83.89422069580678</v>
      </c>
    </row>
    <row r="128" spans="1:7" s="15" customFormat="1" ht="15.75">
      <c r="A128" s="34"/>
      <c r="B128" s="35"/>
      <c r="C128" s="36"/>
      <c r="D128" s="36"/>
      <c r="E128" s="36"/>
      <c r="F128" s="37"/>
      <c r="G128" s="37"/>
    </row>
    <row r="129" spans="1:8" s="15" customFormat="1" ht="15.75">
      <c r="A129" s="34"/>
      <c r="B129" s="35"/>
      <c r="C129" s="36"/>
      <c r="D129" s="36"/>
      <c r="E129" s="36"/>
      <c r="F129" s="37"/>
      <c r="G129" s="37"/>
    </row>
    <row r="131" spans="1:8" ht="18.75">
      <c r="A131" s="41" t="s">
        <v>117</v>
      </c>
      <c r="B131" s="41"/>
      <c r="C131" s="23"/>
      <c r="D131" s="23"/>
      <c r="E131" s="23"/>
      <c r="F131" s="48" t="s">
        <v>118</v>
      </c>
      <c r="G131" s="48"/>
      <c r="H131" s="23"/>
    </row>
    <row r="132" spans="1:8" ht="18.75">
      <c r="A132" s="23"/>
      <c r="B132" s="23"/>
      <c r="C132" s="23"/>
      <c r="D132" s="23"/>
      <c r="E132" s="23"/>
      <c r="F132" s="23"/>
      <c r="G132" s="23"/>
      <c r="H132" s="23"/>
    </row>
    <row r="133" spans="1:8" ht="18.75">
      <c r="A133" s="23"/>
      <c r="B133" s="23"/>
      <c r="C133" s="23"/>
      <c r="D133" s="23"/>
      <c r="E133" s="23"/>
      <c r="F133" s="23"/>
      <c r="G133" s="23"/>
      <c r="H133" s="23"/>
    </row>
  </sheetData>
  <mergeCells count="15">
    <mergeCell ref="F1:G1"/>
    <mergeCell ref="A10:A11"/>
    <mergeCell ref="B10:B11"/>
    <mergeCell ref="E10:E11"/>
    <mergeCell ref="F10:G10"/>
    <mergeCell ref="C10:D10"/>
    <mergeCell ref="D2:G2"/>
    <mergeCell ref="D3:G3"/>
    <mergeCell ref="D4:G4"/>
    <mergeCell ref="A131:B131"/>
    <mergeCell ref="A77:G77"/>
    <mergeCell ref="A13:G13"/>
    <mergeCell ref="A8:E8"/>
    <mergeCell ref="A6:G6"/>
    <mergeCell ref="F131:G131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Budget</cp:lastModifiedBy>
  <cp:lastPrinted>2021-07-22T07:14:20Z</cp:lastPrinted>
  <dcterms:created xsi:type="dcterms:W3CDTF">2019-01-09T13:27:20Z</dcterms:created>
  <dcterms:modified xsi:type="dcterms:W3CDTF">2022-02-07T08:15:43Z</dcterms:modified>
</cp:coreProperties>
</file>