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5161" windowWidth="17130" windowHeight="8505" tabRatio="789" activeTab="3"/>
  </bookViews>
  <sheets>
    <sheet name="Т.С.,М.  (54)" sheetId="1" r:id="rId1"/>
    <sheet name="Бухгалтер(госпрозрахунок)" sheetId="2" r:id="rId2"/>
    <sheet name="Нарколог(госпрозрахунок)" sheetId="3" r:id="rId3"/>
    <sheet name="Штатний розпис (8)" sheetId="4" r:id="rId4"/>
    <sheet name="Зубопротезний(госпрозрахунок)" sheetId="5" r:id="rId5"/>
  </sheets>
  <definedNames>
    <definedName name="_xlnm.Print_Area" localSheetId="0">'Т.С.,М.  (54)'!$A$1:$L$30</definedName>
    <definedName name="_xlnm.Print_Area" localSheetId="3">'Штатний розпис (8)'!$A$1:$Y$389</definedName>
  </definedNames>
  <calcPr fullCalcOnLoad="1"/>
</workbook>
</file>

<file path=xl/sharedStrings.xml><?xml version="1.0" encoding="utf-8"?>
<sst xmlns="http://schemas.openxmlformats.org/spreadsheetml/2006/main" count="424" uniqueCount="286">
  <si>
    <t>сума</t>
  </si>
  <si>
    <t>%</t>
  </si>
  <si>
    <t>Сума</t>
  </si>
  <si>
    <t>За використання в роботі деззасобів Наказ № 308/519 МОЗ</t>
  </si>
  <si>
    <t>інші доплати</t>
  </si>
  <si>
    <t>За вислугу років Постанова КМ №1418 від 29.12.2009 р.</t>
  </si>
  <si>
    <t>Доплати (грн)</t>
  </si>
  <si>
    <t>Посадовий оклад (гр.12 по тарифіційному списку ) грн.</t>
  </si>
  <si>
    <t>№ п/п</t>
  </si>
  <si>
    <t xml:space="preserve">Назва структурних підрозділів та посад </t>
  </si>
  <si>
    <t>К-ть штатних посад</t>
  </si>
  <si>
    <t>Бухгалтер</t>
  </si>
  <si>
    <t xml:space="preserve">                 Інформаційно-аналітичний відділ</t>
  </si>
  <si>
    <t>лІкар спорт медицини</t>
  </si>
  <si>
    <t>Лікар-дієтолог</t>
  </si>
  <si>
    <t>С/м з дієтхарчування</t>
  </si>
  <si>
    <t>Дезинфектор</t>
  </si>
  <si>
    <t>Реєстратор медичний архіву</t>
  </si>
  <si>
    <t>Підсобний  робітник</t>
  </si>
  <si>
    <t xml:space="preserve">Тесляр </t>
  </si>
  <si>
    <t>Слюсар-сантехнік</t>
  </si>
  <si>
    <t>молодша м/с буфетниця</t>
  </si>
  <si>
    <t>Класність наказ 308/519 МОЗ</t>
  </si>
  <si>
    <t xml:space="preserve">     (повне найменування установи охорони здоров"я)</t>
  </si>
  <si>
    <t>Головна медична сестра 1 к.</t>
  </si>
  <si>
    <t>1.</t>
  </si>
  <si>
    <t>Лікарі</t>
  </si>
  <si>
    <t>Середні</t>
  </si>
  <si>
    <t>Молодші</t>
  </si>
  <si>
    <t xml:space="preserve"> </t>
  </si>
  <si>
    <t>"ЗАТВЕРДЖУЮ"</t>
  </si>
  <si>
    <t>"______" _________________</t>
  </si>
  <si>
    <t>_________________</t>
  </si>
  <si>
    <t>Всього</t>
  </si>
  <si>
    <t>Начальник відділу кадрів</t>
  </si>
  <si>
    <t>Комірник</t>
  </si>
  <si>
    <t>Ліфтер</t>
  </si>
  <si>
    <t>Швея</t>
  </si>
  <si>
    <t>Машиніст по пранню та рем.спецодягу</t>
  </si>
  <si>
    <t xml:space="preserve">середніх </t>
  </si>
  <si>
    <t>в т.ч лікарів</t>
  </si>
  <si>
    <t xml:space="preserve">молодша м\с </t>
  </si>
  <si>
    <t>Зубопротезний кабінет</t>
  </si>
  <si>
    <t>зубний технік</t>
  </si>
  <si>
    <t>Штатний розпис</t>
  </si>
  <si>
    <t>Найменування  посад</t>
  </si>
  <si>
    <t>Кількість посад</t>
  </si>
  <si>
    <t>Кількість установ</t>
  </si>
  <si>
    <t>План відвідувань</t>
  </si>
  <si>
    <t>Всього затверджено</t>
  </si>
  <si>
    <t>Інші</t>
  </si>
  <si>
    <t>Спец кошти</t>
  </si>
  <si>
    <t>"Погоджено"</t>
  </si>
  <si>
    <t>молодша м\с (мийниця)</t>
  </si>
  <si>
    <t>Завідуючий господарством</t>
  </si>
  <si>
    <t>Агент з постачання</t>
  </si>
  <si>
    <t>Надбавки (грн.)</t>
  </si>
  <si>
    <t xml:space="preserve">                     "______" ___________________________</t>
  </si>
  <si>
    <t>Завідуючий складом</t>
  </si>
  <si>
    <t>Прибиральник служб.приміщень</t>
  </si>
  <si>
    <t>Робітник з обслуг.кисневої станції</t>
  </si>
  <si>
    <t>РАЗОМ:</t>
  </si>
  <si>
    <t>Механік гаража</t>
  </si>
  <si>
    <t xml:space="preserve"> РАЗОМ:</t>
  </si>
  <si>
    <t>молодша м/с</t>
  </si>
  <si>
    <t>з економічних питань</t>
  </si>
  <si>
    <t>В т.ч. лікарі:</t>
  </si>
  <si>
    <t>середні:</t>
  </si>
  <si>
    <t>молодші</t>
  </si>
  <si>
    <t>Головний бухгалтер</t>
  </si>
  <si>
    <t>Інженер з охорони праці</t>
  </si>
  <si>
    <t>Секретар-друкарка</t>
  </si>
  <si>
    <t>Молодша м\с полікл. ( туб.каб)</t>
  </si>
  <si>
    <t>Молодша м\с полікл.(псих. каб.)</t>
  </si>
  <si>
    <t>Молодша м\с полікл.(нарк.каб.)</t>
  </si>
  <si>
    <t>Молодша м\с полікл.(дерматовен.)</t>
  </si>
  <si>
    <t>реєстратор медичний  флюорогр.обстеж.</t>
  </si>
  <si>
    <t>фонд оплати праці</t>
  </si>
  <si>
    <t>сестра господарка</t>
  </si>
  <si>
    <t>молодша м/с прибиральниця</t>
  </si>
  <si>
    <t xml:space="preserve">Лікар нарколог </t>
  </si>
  <si>
    <t>сестра медична нарк.каб.</t>
  </si>
  <si>
    <t>сестра медична псих.каб.</t>
  </si>
  <si>
    <t xml:space="preserve">всього </t>
  </si>
  <si>
    <t xml:space="preserve">в т.ч. лікарів </t>
  </si>
  <si>
    <t>середніх</t>
  </si>
  <si>
    <t xml:space="preserve">(міністерство охорони здоров"я) </t>
  </si>
  <si>
    <t>Сестра господ.  (полікл.)</t>
  </si>
  <si>
    <t>сестра господ.</t>
  </si>
  <si>
    <t>Оператор  комп'ютерного набору</t>
  </si>
  <si>
    <t xml:space="preserve">сестра господ. </t>
  </si>
  <si>
    <t>молодша м/с центр.стерил.</t>
  </si>
  <si>
    <t xml:space="preserve">Муляр-штукатур </t>
  </si>
  <si>
    <t xml:space="preserve">молодша м/с </t>
  </si>
  <si>
    <t>інші</t>
  </si>
  <si>
    <t xml:space="preserve"> лікар-методист</t>
  </si>
  <si>
    <t xml:space="preserve"> Оператор котельні</t>
  </si>
  <si>
    <t xml:space="preserve">інші </t>
  </si>
  <si>
    <t>Заст.головного бухгалтера</t>
  </si>
  <si>
    <t>спец.не медики</t>
  </si>
  <si>
    <t xml:space="preserve">   Інші</t>
  </si>
  <si>
    <t>Електромонтер з обслугов. електроустановок</t>
  </si>
  <si>
    <t>Прибиральник території</t>
  </si>
  <si>
    <t>Діловод</t>
  </si>
  <si>
    <t>Лікар профпатолог</t>
  </si>
  <si>
    <t>Механік з ремонту устаткування</t>
  </si>
  <si>
    <t>Інженер -енергетик</t>
  </si>
  <si>
    <t>Середні:</t>
  </si>
  <si>
    <t>Молодші мед.сестри:</t>
  </si>
  <si>
    <t>молодші:</t>
  </si>
  <si>
    <t>Інші:</t>
  </si>
  <si>
    <t>фасувальник медичних виробів</t>
  </si>
  <si>
    <t>Лікар проктолог</t>
  </si>
  <si>
    <t>Тривалість безперервної роботи Наказ № 308/519 МОЗ</t>
  </si>
  <si>
    <t>План ліжко днів</t>
  </si>
  <si>
    <t>Психолог</t>
  </si>
  <si>
    <t>Електрогазозварювальник</t>
  </si>
  <si>
    <t>медичного персоналу</t>
  </si>
  <si>
    <t xml:space="preserve">сестра мед.стаціонару (процедурна) </t>
  </si>
  <si>
    <t xml:space="preserve">сестра мед.стаціонару </t>
  </si>
  <si>
    <t xml:space="preserve">                                Чиж А.Г.</t>
  </si>
  <si>
    <t>А.Г.Чиж</t>
  </si>
  <si>
    <t xml:space="preserve">лікар-ендоскопіст </t>
  </si>
  <si>
    <t xml:space="preserve">лікар ультразвукової діагностики  </t>
  </si>
  <si>
    <t xml:space="preserve">лікар функціональної діагностики </t>
  </si>
  <si>
    <t>акушерка жіночої консультації</t>
  </si>
  <si>
    <t>лаборант клініко-діагност.лабораторії</t>
  </si>
  <si>
    <t xml:space="preserve">лікар рентгенолог амбул.прийому </t>
  </si>
  <si>
    <t xml:space="preserve"> Старший рентгенлаборант </t>
  </si>
  <si>
    <t xml:space="preserve">рентгенлаборант </t>
  </si>
  <si>
    <t xml:space="preserve">Лікар приймального відділення </t>
  </si>
  <si>
    <t>лікар - анестезіолог</t>
  </si>
  <si>
    <t xml:space="preserve">сестра мед.анестезист </t>
  </si>
  <si>
    <t>сестра мед. стаціонару</t>
  </si>
  <si>
    <t xml:space="preserve">Сестра мед. по наданню екст.допомоги </t>
  </si>
  <si>
    <t>водії</t>
  </si>
  <si>
    <t xml:space="preserve">Лікар - отоларинголог </t>
  </si>
  <si>
    <t xml:space="preserve">Лікар - терапевт </t>
  </si>
  <si>
    <t xml:space="preserve">Лікар - ендокринолог </t>
  </si>
  <si>
    <t xml:space="preserve">Лікар  - травматолог                    </t>
  </si>
  <si>
    <t xml:space="preserve">Лікар - дерматовенеролог </t>
  </si>
  <si>
    <t xml:space="preserve">Лікар - офтальмолог  </t>
  </si>
  <si>
    <t xml:space="preserve">Лікар - психіатр </t>
  </si>
  <si>
    <t xml:space="preserve">лікар невропатолог </t>
  </si>
  <si>
    <t xml:space="preserve">Лікар - кардіолог </t>
  </si>
  <si>
    <t xml:space="preserve">Лікар - інфекціоніст  </t>
  </si>
  <si>
    <t>Лікар - онколог</t>
  </si>
  <si>
    <t xml:space="preserve">Лікар - хірург </t>
  </si>
  <si>
    <t xml:space="preserve">Сестра мед.полікл.(дерматовен.) </t>
  </si>
  <si>
    <t xml:space="preserve">Сестра мед.псих.каб </t>
  </si>
  <si>
    <t xml:space="preserve">Сестра мед.полікл.(наркокаб) </t>
  </si>
  <si>
    <t xml:space="preserve">Сестра мед.полікл (кишечн.інфекц.захв. каб.) </t>
  </si>
  <si>
    <t xml:space="preserve">Лікар-хірург </t>
  </si>
  <si>
    <t>Зав.відділенням  лікар- хірург</t>
  </si>
  <si>
    <t xml:space="preserve">лікар-хірург (по наданню невідкл.хірург.допом.) </t>
  </si>
  <si>
    <t xml:space="preserve">Ортопед-травматолог  </t>
  </si>
  <si>
    <t xml:space="preserve">сестра мед.стаціонару (перев"язочна) </t>
  </si>
  <si>
    <t xml:space="preserve">сестра мед.стаціонару (процедурна)   </t>
  </si>
  <si>
    <t>сестра мед стаціонару</t>
  </si>
  <si>
    <t xml:space="preserve">лікар   терапевт  </t>
  </si>
  <si>
    <t xml:space="preserve">Лікар неврапатолог </t>
  </si>
  <si>
    <t>молодша м/с стаціонару</t>
  </si>
  <si>
    <t xml:space="preserve"> Зав. Інф.-аналіт.від.лікар статистик</t>
  </si>
  <si>
    <t xml:space="preserve">Статистик   медичний  </t>
  </si>
  <si>
    <t xml:space="preserve">лікар психіатр </t>
  </si>
  <si>
    <t>Юрисконсульт</t>
  </si>
  <si>
    <t>Провідний фахівець з публічних закупівель</t>
  </si>
  <si>
    <t>Провідний фахівець з питань енергетичного менеджменту та моніторингу енергоспоживання</t>
  </si>
  <si>
    <t>Штат в кількості   1,5</t>
  </si>
  <si>
    <t>Чиж А.Г.</t>
  </si>
  <si>
    <t>працівників наркологічного кабінету(госпрорахунок)</t>
  </si>
  <si>
    <t>працівників зубопротезного кабінету(госпрозрахунок)</t>
  </si>
  <si>
    <t>Фонд зарплати за місяць          (грн)</t>
  </si>
  <si>
    <t>Фонд зарплати за місяць з доплатою до мінімальної          (грн)</t>
  </si>
  <si>
    <r>
      <t>І</t>
    </r>
    <r>
      <rPr>
        <b/>
        <sz val="11"/>
        <rFont val="Arial"/>
        <family val="2"/>
      </rPr>
      <t>нші:</t>
    </r>
  </si>
  <si>
    <r>
      <t xml:space="preserve"> </t>
    </r>
    <r>
      <rPr>
        <b/>
        <sz val="11"/>
        <rFont val="Arial"/>
        <family val="2"/>
      </rPr>
      <t xml:space="preserve">  Інші</t>
    </r>
  </si>
  <si>
    <t>Доплата до мінімал. зарплати    (грн)</t>
  </si>
  <si>
    <t xml:space="preserve">         Неврологічне  відділення </t>
  </si>
  <si>
    <t>Оператор обробки інформації та програмного забеспечення</t>
  </si>
  <si>
    <t xml:space="preserve"> лікар- гінеколог -онколог</t>
  </si>
  <si>
    <t>Старша сестра медична поліклініклінічного відділення</t>
  </si>
  <si>
    <t>Директор</t>
  </si>
  <si>
    <t>Заступник  директора з  економічних  питань</t>
  </si>
  <si>
    <t>Медичний директор</t>
  </si>
  <si>
    <t>3.</t>
  </si>
  <si>
    <t>лікар-інтерн по анестезіології та інт.терапії</t>
  </si>
  <si>
    <t>Лікар інтерн по ортопедії та травматології</t>
  </si>
  <si>
    <t xml:space="preserve">Лікар - уролог </t>
  </si>
  <si>
    <t xml:space="preserve">Лікар - інфекціоніст кабінету довіра </t>
  </si>
  <si>
    <t>Сестра медична поліклінічного відділення</t>
  </si>
  <si>
    <t xml:space="preserve">сестра мед.з функціонал.діагностики     </t>
  </si>
  <si>
    <t xml:space="preserve">сестра мед.з ультразвук.діагн.  </t>
  </si>
  <si>
    <t xml:space="preserve">сестра мед.з ендоскопії </t>
  </si>
  <si>
    <t xml:space="preserve"> Лікар-акушер гінеколог </t>
  </si>
  <si>
    <t xml:space="preserve">Фельдшер лаборант (туб.) </t>
  </si>
  <si>
    <t xml:space="preserve">Завідуючий відд.,лікар-педіатр </t>
  </si>
  <si>
    <t xml:space="preserve">лікар-педіатр </t>
  </si>
  <si>
    <t xml:space="preserve">Старша сестра медична </t>
  </si>
  <si>
    <t xml:space="preserve">сестра мед  стаціонару(процедурна)  </t>
  </si>
  <si>
    <t xml:space="preserve">Зав.терапевтичним відділенням, лікар-терапевт </t>
  </si>
  <si>
    <t xml:space="preserve">Старша сестра медична  </t>
  </si>
  <si>
    <t xml:space="preserve">Зав.неврологічним  відділенням, лікар-невропатолог </t>
  </si>
  <si>
    <t>Завідуючий відділенням, лікар анестезіолог</t>
  </si>
  <si>
    <t>старша сестрад мед.</t>
  </si>
  <si>
    <t xml:space="preserve">лаборант </t>
  </si>
  <si>
    <t xml:space="preserve">фармацевт </t>
  </si>
  <si>
    <t xml:space="preserve">сестра мед.з масажу </t>
  </si>
  <si>
    <t xml:space="preserve">сестра медична з лікувальної фізкульт. </t>
  </si>
  <si>
    <t xml:space="preserve">Кухар </t>
  </si>
  <si>
    <t xml:space="preserve">Зав.рентген кабінетом, лікар-рентгенолог </t>
  </si>
  <si>
    <t>Заступник директора з  економічних питань</t>
  </si>
  <si>
    <t>Лікар стоматолог</t>
  </si>
  <si>
    <t>Сестра мед зі.стоматології</t>
  </si>
  <si>
    <t xml:space="preserve">Заступник  директора </t>
  </si>
  <si>
    <t xml:space="preserve"> Робітник кухні</t>
  </si>
  <si>
    <t>Лікар інтерн по  отоларингології</t>
  </si>
  <si>
    <t xml:space="preserve">Сестра мед.по обслуг.небезпечно хворих </t>
  </si>
  <si>
    <t>Молодша м\с.поліклініки</t>
  </si>
  <si>
    <t>Біолог</t>
  </si>
  <si>
    <t>молодша м/с ( перев'яз.кабінету)</t>
  </si>
  <si>
    <t xml:space="preserve">З місячним фондом зарплати  </t>
  </si>
  <si>
    <t xml:space="preserve">Заступник директора </t>
  </si>
  <si>
    <t>Лікар стоматолог ортопед</t>
  </si>
  <si>
    <t>Консультативно-діагностична поліклініка</t>
  </si>
  <si>
    <r>
      <t xml:space="preserve">       </t>
    </r>
    <r>
      <rPr>
        <b/>
        <sz val="12"/>
        <rFont val="Arial"/>
        <family val="2"/>
      </rPr>
      <t xml:space="preserve"> Поліклінічне відділення</t>
    </r>
  </si>
  <si>
    <t xml:space="preserve">      Клініко-діагностична лабораторія</t>
  </si>
  <si>
    <t xml:space="preserve">     Жіноча консультація</t>
  </si>
  <si>
    <t xml:space="preserve">     Бухгалтерія</t>
  </si>
  <si>
    <r>
      <t xml:space="preserve">     </t>
    </r>
    <r>
      <rPr>
        <b/>
        <sz val="14"/>
        <rFont val="Arial"/>
        <family val="2"/>
      </rPr>
      <t>Адміністративно-управлінський  апарат</t>
    </r>
  </si>
  <si>
    <t xml:space="preserve">     Консультативно-діагностичний підрозділ</t>
  </si>
  <si>
    <t xml:space="preserve">      Рентгенологічний підрозділ</t>
  </si>
  <si>
    <t xml:space="preserve">      Підрозділ  відновлювального лікування</t>
  </si>
  <si>
    <t xml:space="preserve">                Аптечний підрозділ</t>
  </si>
  <si>
    <t xml:space="preserve">       Терапевтичне відділення</t>
  </si>
  <si>
    <t xml:space="preserve">      Педіатричне відділення                                                                </t>
  </si>
  <si>
    <t xml:space="preserve">       Господарсько-обслуговуючий сектор</t>
  </si>
  <si>
    <t xml:space="preserve">       Харчоблок</t>
  </si>
  <si>
    <t xml:space="preserve">      Пральня</t>
  </si>
  <si>
    <t xml:space="preserve">       Гараж</t>
  </si>
  <si>
    <t xml:space="preserve">       Господарський двір</t>
  </si>
  <si>
    <t>середні</t>
  </si>
  <si>
    <t>лікарі</t>
  </si>
  <si>
    <t>В т.ч. лікарі</t>
  </si>
  <si>
    <t>молодша сестра медична(патанатомія)</t>
  </si>
  <si>
    <t xml:space="preserve">              </t>
  </si>
  <si>
    <t>Штат в кількості   1,0</t>
  </si>
  <si>
    <t xml:space="preserve"> Провідний фахівець з питань цивіл.захисту</t>
  </si>
  <si>
    <t>Лікар - нарколог  стажист</t>
  </si>
  <si>
    <t>Лікар психіатр</t>
  </si>
  <si>
    <t>Лікар-нарколог стажист</t>
  </si>
  <si>
    <t>Лікар інтерн  з спеціальності внутрішні хвороби</t>
  </si>
  <si>
    <t>ШТАТНИЙ  РОЗКЛАД</t>
  </si>
  <si>
    <t xml:space="preserve">                      Директор КНП СМР"Сквирської ЦМЛ"</t>
  </si>
  <si>
    <t xml:space="preserve">Зав.поліклінічним відділення ,лікар дерматовенеролог </t>
  </si>
  <si>
    <t>Андрій ЧИЖ</t>
  </si>
  <si>
    <t>__________________  Валентина ЛЕВІЦЬКА</t>
  </si>
  <si>
    <t xml:space="preserve">Кількість ліжок </t>
  </si>
  <si>
    <t xml:space="preserve">                              Сквирський міський голова                                                </t>
  </si>
  <si>
    <t>6000,00грн.</t>
  </si>
  <si>
    <t>Директор КНП СМР "Сквирська ЦМЛ"</t>
  </si>
  <si>
    <t>працівників  бухгалтерії(госпрорахунок)</t>
  </si>
  <si>
    <t>8447,00 грн.</t>
  </si>
  <si>
    <t>Директор КНП СМР " Сквирська ЦМЛ"</t>
  </si>
  <si>
    <t>8100,00 грн.</t>
  </si>
  <si>
    <t xml:space="preserve">Директор КНП СМР "Сквирська ЦМЛ" </t>
  </si>
  <si>
    <t>Рішення сесії Сквирської міської ради</t>
  </si>
  <si>
    <t>від_____________ №___________</t>
  </si>
  <si>
    <t>Кошти НСЗУ</t>
  </si>
  <si>
    <t>Всього:</t>
  </si>
  <si>
    <t xml:space="preserve">  </t>
  </si>
  <si>
    <t>сестра господиня</t>
  </si>
  <si>
    <r>
      <t xml:space="preserve">         </t>
    </r>
    <r>
      <rPr>
        <sz val="12"/>
        <rFont val="Arial"/>
        <family val="2"/>
      </rPr>
      <t xml:space="preserve">  </t>
    </r>
    <r>
      <rPr>
        <b/>
        <sz val="11"/>
        <rFont val="Arial"/>
        <family val="2"/>
      </rPr>
      <t>О.І.Мончук</t>
    </r>
  </si>
  <si>
    <t xml:space="preserve">___________________                           Ю.М.  Савчук </t>
  </si>
  <si>
    <t xml:space="preserve">     Приймальне відділення</t>
  </si>
  <si>
    <t>Хірургічне відділення</t>
  </si>
  <si>
    <t xml:space="preserve"> Відділення анестезіології з ліжками інтенсивної терапії</t>
  </si>
  <si>
    <t xml:space="preserve">Сестра медична </t>
  </si>
  <si>
    <t>Акушер-гінеколог</t>
  </si>
  <si>
    <t>лікар-епідеміолог</t>
  </si>
  <si>
    <t xml:space="preserve">сестра медична </t>
  </si>
  <si>
    <t>Старша сестра медична</t>
  </si>
  <si>
    <r>
      <rPr>
        <sz val="11"/>
        <rFont val="Arial"/>
        <family val="2"/>
      </rPr>
      <t>05.10.2021  рік</t>
    </r>
    <r>
      <rPr>
        <b/>
        <sz val="11"/>
        <rFont val="Arial"/>
        <family val="2"/>
      </rPr>
      <t xml:space="preserve">      Комунальне некомерційне підприємство Сквирської міської ради"Сквирська центральна міська лікарня"</t>
    </r>
  </si>
  <si>
    <t xml:space="preserve">                      З місячним фондом зарплати     1861423,00 грн.</t>
  </si>
  <si>
    <t xml:space="preserve">                        Штат в кількості 278,5 штатних одиниць</t>
  </si>
  <si>
    <t>Титульний  список медичних працівників КНП СМР" Сквирська центральна міська лікарня" на 05.10.2021 р.</t>
  </si>
  <si>
    <t>Кількість штатних  одиниць на 05.10.2021 р.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</si>
</sst>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_-* #,##0_р_._-;\-* #,##0_р_._-;_-* &quot;-&quot;??_р_._-;_-@_-"/>
    <numFmt numFmtId="182" formatCode="0.000"/>
    <numFmt numFmtId="183" formatCode="0.0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6"/>
      <color indexed="8"/>
      <name val="Arial Cyr"/>
      <family val="2"/>
    </font>
    <font>
      <sz val="16"/>
      <color indexed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 Cyr"/>
      <family val="0"/>
    </font>
    <font>
      <u val="single"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1" fillId="0" borderId="1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1" fontId="13" fillId="0" borderId="0" xfId="0" applyNumberFormat="1" applyFont="1" applyAlignment="1">
      <alignment vertical="top"/>
    </xf>
    <xf numFmtId="0" fontId="13" fillId="0" borderId="10" xfId="0" applyFont="1" applyBorder="1" applyAlignment="1">
      <alignment horizontal="center" vertical="top"/>
    </xf>
    <xf numFmtId="1" fontId="13" fillId="0" borderId="10" xfId="0" applyNumberFormat="1" applyFont="1" applyBorder="1" applyAlignment="1">
      <alignment vertical="top"/>
    </xf>
    <xf numFmtId="1" fontId="13" fillId="0" borderId="10" xfId="0" applyNumberFormat="1" applyFont="1" applyBorder="1" applyAlignment="1">
      <alignment horizontal="center" vertical="top"/>
    </xf>
    <xf numFmtId="1" fontId="13" fillId="0" borderId="10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9" fontId="13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13" fillId="0" borderId="10" xfId="0" applyFont="1" applyBorder="1" applyAlignment="1">
      <alignment horizontal="left" vertical="top"/>
    </xf>
    <xf numFmtId="1" fontId="12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/>
    </xf>
    <xf numFmtId="0" fontId="13" fillId="0" borderId="10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2" fontId="12" fillId="0" borderId="0" xfId="0" applyNumberFormat="1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vertical="top"/>
    </xf>
    <xf numFmtId="0" fontId="16" fillId="0" borderId="11" xfId="0" applyFont="1" applyBorder="1" applyAlignment="1">
      <alignment vertical="top"/>
    </xf>
    <xf numFmtId="0" fontId="13" fillId="0" borderId="13" xfId="0" applyFont="1" applyBorder="1" applyAlignment="1">
      <alignment horizontal="center" vertical="top"/>
    </xf>
    <xf numFmtId="171" fontId="13" fillId="0" borderId="13" xfId="62" applyFont="1" applyBorder="1" applyAlignment="1">
      <alignment horizontal="center" vertical="top"/>
    </xf>
    <xf numFmtId="1" fontId="13" fillId="0" borderId="13" xfId="62" applyNumberFormat="1" applyFont="1" applyBorder="1" applyAlignment="1">
      <alignment horizontal="center" vertical="top"/>
    </xf>
    <xf numFmtId="1" fontId="13" fillId="0" borderId="13" xfId="0" applyNumberFormat="1" applyFont="1" applyBorder="1" applyAlignment="1">
      <alignment vertical="top"/>
    </xf>
    <xf numFmtId="9" fontId="12" fillId="0" borderId="10" xfId="0" applyNumberFormat="1" applyFont="1" applyBorder="1" applyAlignment="1">
      <alignment horizontal="center" vertical="top"/>
    </xf>
    <xf numFmtId="0" fontId="13" fillId="34" borderId="10" xfId="0" applyFont="1" applyFill="1" applyBorder="1" applyAlignment="1">
      <alignment vertical="top"/>
    </xf>
    <xf numFmtId="0" fontId="13" fillId="0" borderId="10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/>
    </xf>
    <xf numFmtId="2" fontId="13" fillId="0" borderId="10" xfId="0" applyNumberFormat="1" applyFont="1" applyBorder="1" applyAlignment="1">
      <alignment horizontal="center" vertical="top"/>
    </xf>
    <xf numFmtId="2" fontId="13" fillId="0" borderId="10" xfId="0" applyNumberFormat="1" applyFont="1" applyBorder="1" applyAlignment="1">
      <alignment vertical="top"/>
    </xf>
    <xf numFmtId="0" fontId="13" fillId="0" borderId="10" xfId="0" applyFont="1" applyFill="1" applyBorder="1" applyAlignment="1">
      <alignment horizontal="left" vertical="top"/>
    </xf>
    <xf numFmtId="0" fontId="13" fillId="0" borderId="10" xfId="0" applyFont="1" applyBorder="1" applyAlignment="1">
      <alignment horizontal="justify" vertical="top" wrapText="1"/>
    </xf>
    <xf numFmtId="0" fontId="13" fillId="0" borderId="14" xfId="0" applyFont="1" applyBorder="1" applyAlignment="1">
      <alignment horizontal="center" vertical="top"/>
    </xf>
    <xf numFmtId="0" fontId="62" fillId="0" borderId="10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1" fontId="13" fillId="0" borderId="15" xfId="0" applyNumberFormat="1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12" fillId="0" borderId="15" xfId="0" applyFont="1" applyBorder="1" applyAlignment="1">
      <alignment vertical="top"/>
    </xf>
    <xf numFmtId="0" fontId="12" fillId="0" borderId="17" xfId="0" applyFont="1" applyBorder="1" applyAlignment="1">
      <alignment vertical="top"/>
    </xf>
    <xf numFmtId="0" fontId="12" fillId="0" borderId="14" xfId="0" applyFont="1" applyBorder="1" applyAlignment="1">
      <alignment vertical="top"/>
    </xf>
    <xf numFmtId="0" fontId="17" fillId="0" borderId="15" xfId="0" applyFont="1" applyBorder="1" applyAlignment="1">
      <alignment vertical="top"/>
    </xf>
    <xf numFmtId="0" fontId="17" fillId="0" borderId="17" xfId="0" applyFont="1" applyBorder="1" applyAlignment="1">
      <alignment vertical="top"/>
    </xf>
    <xf numFmtId="0" fontId="17" fillId="33" borderId="17" xfId="0" applyFont="1" applyFill="1" applyBorder="1" applyAlignment="1">
      <alignment vertical="top"/>
    </xf>
    <xf numFmtId="0" fontId="17" fillId="33" borderId="15" xfId="0" applyFont="1" applyFill="1" applyBorder="1" applyAlignment="1">
      <alignment vertical="top"/>
    </xf>
    <xf numFmtId="0" fontId="18" fillId="0" borderId="17" xfId="0" applyFont="1" applyBorder="1" applyAlignment="1">
      <alignment vertical="top"/>
    </xf>
    <xf numFmtId="0" fontId="13" fillId="0" borderId="15" xfId="0" applyFont="1" applyBorder="1" applyAlignment="1">
      <alignment vertical="top"/>
    </xf>
    <xf numFmtId="0" fontId="18" fillId="0" borderId="15" xfId="0" applyFont="1" applyBorder="1" applyAlignment="1">
      <alignment vertical="top"/>
    </xf>
    <xf numFmtId="0" fontId="12" fillId="0" borderId="15" xfId="0" applyFont="1" applyBorder="1" applyAlignment="1">
      <alignment horizontal="left" vertical="top"/>
    </xf>
    <xf numFmtId="0" fontId="17" fillId="0" borderId="17" xfId="0" applyFont="1" applyBorder="1" applyAlignment="1">
      <alignment horizontal="left" vertical="top"/>
    </xf>
    <xf numFmtId="0" fontId="13" fillId="0" borderId="18" xfId="0" applyFont="1" applyBorder="1" applyAlignment="1">
      <alignment horizontal="center" vertical="top"/>
    </xf>
    <xf numFmtId="0" fontId="62" fillId="0" borderId="15" xfId="0" applyFont="1" applyBorder="1" applyAlignment="1">
      <alignment horizontal="center" vertical="top"/>
    </xf>
    <xf numFmtId="0" fontId="18" fillId="33" borderId="15" xfId="0" applyFont="1" applyFill="1" applyBorder="1" applyAlignment="1">
      <alignment vertical="top"/>
    </xf>
    <xf numFmtId="9" fontId="13" fillId="0" borderId="10" xfId="0" applyNumberFormat="1" applyFont="1" applyBorder="1" applyAlignment="1">
      <alignment vertical="top"/>
    </xf>
    <xf numFmtId="0" fontId="17" fillId="0" borderId="13" xfId="0" applyFont="1" applyBorder="1" applyAlignment="1">
      <alignment vertical="top"/>
    </xf>
    <xf numFmtId="0" fontId="13" fillId="0" borderId="16" xfId="0" applyFont="1" applyBorder="1" applyAlignment="1">
      <alignment vertical="top"/>
    </xf>
    <xf numFmtId="0" fontId="17" fillId="0" borderId="18" xfId="0" applyFont="1" applyBorder="1" applyAlignment="1">
      <alignment vertical="top"/>
    </xf>
    <xf numFmtId="1" fontId="13" fillId="0" borderId="16" xfId="0" applyNumberFormat="1" applyFont="1" applyBorder="1" applyAlignment="1">
      <alignment vertical="top"/>
    </xf>
    <xf numFmtId="0" fontId="13" fillId="0" borderId="14" xfId="0" applyFont="1" applyBorder="1" applyAlignment="1">
      <alignment vertical="top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63" fillId="0" borderId="17" xfId="0" applyFont="1" applyBorder="1" applyAlignment="1">
      <alignment vertical="top"/>
    </xf>
    <xf numFmtId="0" fontId="64" fillId="0" borderId="0" xfId="0" applyFont="1" applyAlignment="1">
      <alignment vertical="top"/>
    </xf>
    <xf numFmtId="0" fontId="20" fillId="0" borderId="11" xfId="0" applyFont="1" applyBorder="1" applyAlignment="1">
      <alignment vertical="top"/>
    </xf>
    <xf numFmtId="0" fontId="13" fillId="0" borderId="17" xfId="0" applyFont="1" applyBorder="1" applyAlignment="1">
      <alignment vertical="top"/>
    </xf>
    <xf numFmtId="1" fontId="13" fillId="0" borderId="17" xfId="0" applyNumberFormat="1" applyFont="1" applyBorder="1" applyAlignment="1">
      <alignment vertical="top"/>
    </xf>
    <xf numFmtId="1" fontId="13" fillId="0" borderId="14" xfId="0" applyNumberFormat="1" applyFont="1" applyBorder="1" applyAlignment="1">
      <alignment vertical="top"/>
    </xf>
    <xf numFmtId="1" fontId="13" fillId="0" borderId="0" xfId="0" applyNumberFormat="1" applyFont="1" applyBorder="1" applyAlignment="1">
      <alignment horizontal="center" vertical="top"/>
    </xf>
    <xf numFmtId="0" fontId="17" fillId="0" borderId="19" xfId="0" applyFont="1" applyBorder="1" applyAlignment="1">
      <alignment vertical="top"/>
    </xf>
    <xf numFmtId="0" fontId="17" fillId="33" borderId="14" xfId="0" applyFont="1" applyFill="1" applyBorder="1" applyAlignment="1">
      <alignment vertical="top"/>
    </xf>
    <xf numFmtId="1" fontId="13" fillId="0" borderId="14" xfId="0" applyNumberFormat="1" applyFont="1" applyBorder="1" applyAlignment="1">
      <alignment horizontal="center" vertical="top"/>
    </xf>
    <xf numFmtId="1" fontId="13" fillId="0" borderId="0" xfId="0" applyNumberFormat="1" applyFont="1" applyAlignment="1">
      <alignment horizontal="center" vertical="top"/>
    </xf>
    <xf numFmtId="0" fontId="0" fillId="0" borderId="10" xfId="0" applyBorder="1" applyAlignment="1">
      <alignment vertical="top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1" fontId="11" fillId="0" borderId="20" xfId="62" applyNumberFormat="1" applyFont="1" applyBorder="1" applyAlignment="1">
      <alignment horizontal="center" vertical="top" wrapText="1"/>
    </xf>
    <xf numFmtId="1" fontId="11" fillId="0" borderId="12" xfId="62" applyNumberFormat="1" applyFont="1" applyBorder="1" applyAlignment="1">
      <alignment horizontal="center" vertical="top" wrapText="1"/>
    </xf>
    <xf numFmtId="1" fontId="11" fillId="0" borderId="16" xfId="62" applyNumberFormat="1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17" fillId="0" borderId="15" xfId="0" applyFont="1" applyBorder="1" applyAlignment="1">
      <alignment horizontal="left" vertical="top"/>
    </xf>
    <xf numFmtId="181" fontId="11" fillId="0" borderId="20" xfId="62" applyNumberFormat="1" applyFont="1" applyBorder="1" applyAlignment="1">
      <alignment horizontal="center" vertical="top" wrapText="1"/>
    </xf>
    <xf numFmtId="181" fontId="11" fillId="0" borderId="12" xfId="62" applyNumberFormat="1" applyFont="1" applyBorder="1" applyAlignment="1">
      <alignment horizontal="center" vertical="top" wrapText="1"/>
    </xf>
    <xf numFmtId="181" fontId="11" fillId="0" borderId="16" xfId="62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85" zoomScaleNormal="60" zoomScaleSheetLayoutView="85" zoomScalePageLayoutView="0" workbookViewId="0" topLeftCell="A1">
      <selection activeCell="H9" sqref="H9:L9"/>
    </sheetView>
  </sheetViews>
  <sheetFormatPr defaultColWidth="9.00390625" defaultRowHeight="12.75"/>
  <cols>
    <col min="1" max="1" width="44.25390625" style="0" customWidth="1"/>
    <col min="2" max="2" width="14.375" style="0" customWidth="1"/>
    <col min="3" max="3" width="10.875" style="0" customWidth="1"/>
    <col min="4" max="4" width="11.125" style="0" customWidth="1"/>
    <col min="5" max="5" width="13.875" style="0" customWidth="1"/>
    <col min="6" max="6" width="13.75390625" style="0" customWidth="1"/>
    <col min="7" max="7" width="10.875" style="0" customWidth="1"/>
    <col min="8" max="8" width="10.625" style="0" customWidth="1"/>
    <col min="9" max="9" width="11.125" style="0" customWidth="1"/>
    <col min="10" max="11" width="12.875" style="0" customWidth="1"/>
    <col min="12" max="12" width="14.125" style="0" customWidth="1"/>
  </cols>
  <sheetData>
    <row r="1" spans="1:14" ht="20.25">
      <c r="A1" s="13"/>
      <c r="B1" s="13"/>
      <c r="C1" s="13"/>
      <c r="D1" s="14"/>
      <c r="E1" s="106"/>
      <c r="F1" s="106" t="s">
        <v>29</v>
      </c>
      <c r="G1" s="106"/>
      <c r="H1" s="106" t="s">
        <v>52</v>
      </c>
      <c r="I1" s="106"/>
      <c r="J1" s="106"/>
      <c r="K1" s="14"/>
      <c r="L1" s="10"/>
      <c r="M1" s="1"/>
      <c r="N1" s="1"/>
    </row>
    <row r="2" spans="1:12" ht="20.25">
      <c r="A2" s="122"/>
      <c r="B2" s="123"/>
      <c r="C2" s="123"/>
      <c r="D2" s="123"/>
      <c r="E2" s="106"/>
      <c r="F2" s="106" t="s">
        <v>265</v>
      </c>
      <c r="G2" s="106"/>
      <c r="H2" s="106"/>
      <c r="I2" s="106"/>
      <c r="J2" s="106"/>
      <c r="K2" s="14"/>
      <c r="L2" s="10"/>
    </row>
    <row r="3" spans="1:14" ht="20.25">
      <c r="A3" s="28"/>
      <c r="B3" s="32"/>
      <c r="C3" s="32"/>
      <c r="D3" s="32"/>
      <c r="E3" s="106"/>
      <c r="F3" s="106" t="s">
        <v>266</v>
      </c>
      <c r="G3" s="106"/>
      <c r="H3" s="106"/>
      <c r="I3" s="106"/>
      <c r="J3" s="106"/>
      <c r="K3" s="14"/>
      <c r="L3" s="10"/>
      <c r="M3" s="1"/>
      <c r="N3" s="1"/>
    </row>
    <row r="4" spans="1:14" ht="20.25">
      <c r="A4" s="13"/>
      <c r="B4" s="13"/>
      <c r="C4" s="13"/>
      <c r="D4" s="14"/>
      <c r="E4" s="124" t="s">
        <v>257</v>
      </c>
      <c r="F4" s="125"/>
      <c r="G4" s="125"/>
      <c r="H4" s="125"/>
      <c r="I4" s="125"/>
      <c r="J4" s="125"/>
      <c r="K4" s="13"/>
      <c r="L4" s="37"/>
      <c r="M4" s="34"/>
      <c r="N4" s="34"/>
    </row>
    <row r="5" spans="1:14" ht="20.25">
      <c r="A5" s="13"/>
      <c r="B5" s="13"/>
      <c r="C5" s="27"/>
      <c r="D5" s="14"/>
      <c r="E5" s="106"/>
      <c r="F5" s="106" t="s">
        <v>255</v>
      </c>
      <c r="G5" s="106"/>
      <c r="H5" s="106"/>
      <c r="I5" s="106"/>
      <c r="J5" s="106"/>
      <c r="K5" s="14"/>
      <c r="L5" s="14"/>
      <c r="M5" s="1"/>
      <c r="N5" s="1"/>
    </row>
    <row r="6" spans="1:14" ht="2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0"/>
      <c r="M6" s="1"/>
      <c r="N6" s="1"/>
    </row>
    <row r="7" spans="1:12" s="15" customFormat="1" ht="20.25">
      <c r="A7" s="126" t="s">
        <v>284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9" spans="1:12" ht="60.75" customHeight="1">
      <c r="A9" s="2"/>
      <c r="B9" s="33" t="s">
        <v>77</v>
      </c>
      <c r="C9" s="33" t="s">
        <v>47</v>
      </c>
      <c r="D9" s="33" t="s">
        <v>256</v>
      </c>
      <c r="E9" s="33" t="s">
        <v>114</v>
      </c>
      <c r="F9" s="33" t="s">
        <v>48</v>
      </c>
      <c r="G9" s="33" t="s">
        <v>49</v>
      </c>
      <c r="H9" s="127" t="s">
        <v>285</v>
      </c>
      <c r="I9" s="128"/>
      <c r="J9" s="128"/>
      <c r="K9" s="128"/>
      <c r="L9" s="129"/>
    </row>
    <row r="10" spans="1:12" ht="79.5" customHeight="1">
      <c r="A10" s="2"/>
      <c r="B10" s="33"/>
      <c r="C10" s="33"/>
      <c r="D10" s="33"/>
      <c r="E10" s="33"/>
      <c r="F10" s="33"/>
      <c r="G10" s="33"/>
      <c r="H10" s="33" t="s">
        <v>26</v>
      </c>
      <c r="I10" s="33" t="s">
        <v>27</v>
      </c>
      <c r="J10" s="33" t="s">
        <v>28</v>
      </c>
      <c r="K10" s="33" t="s">
        <v>50</v>
      </c>
      <c r="L10" s="6" t="s">
        <v>99</v>
      </c>
    </row>
    <row r="11" spans="1:12" s="1" customFormat="1" ht="19.5" customHeight="1">
      <c r="A11" s="36" t="s">
        <v>267</v>
      </c>
      <c r="B11" s="18">
        <v>1861423</v>
      </c>
      <c r="C11" s="3">
        <v>1</v>
      </c>
      <c r="D11" s="3">
        <v>130</v>
      </c>
      <c r="E11" s="3">
        <v>42000</v>
      </c>
      <c r="F11" s="3">
        <v>170000</v>
      </c>
      <c r="G11" s="23">
        <v>278.5</v>
      </c>
      <c r="H11" s="3">
        <v>57.5</v>
      </c>
      <c r="I11" s="3">
        <v>103.5</v>
      </c>
      <c r="J11" s="3">
        <v>57.25</v>
      </c>
      <c r="K11" s="3">
        <v>55.75</v>
      </c>
      <c r="L11" s="3">
        <v>4.5</v>
      </c>
    </row>
    <row r="12" spans="1:12" s="1" customFormat="1" ht="19.5" customHeight="1">
      <c r="A12" s="3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1" customFormat="1" ht="19.5" customHeight="1">
      <c r="A13" s="36"/>
      <c r="B13" s="18"/>
      <c r="C13" s="3"/>
      <c r="D13" s="3"/>
      <c r="E13" s="3"/>
      <c r="F13" s="3"/>
      <c r="G13" s="25"/>
      <c r="H13" s="3"/>
      <c r="I13" s="3"/>
      <c r="J13" s="3"/>
      <c r="K13" s="3"/>
      <c r="L13" s="3"/>
    </row>
    <row r="14" spans="1:12" s="1" customFormat="1" ht="19.5" customHeight="1">
      <c r="A14" s="35"/>
      <c r="B14" s="3"/>
      <c r="C14" s="3"/>
      <c r="D14" s="3"/>
      <c r="E14" s="3"/>
      <c r="F14" s="3"/>
      <c r="G14" s="3"/>
      <c r="H14" s="20"/>
      <c r="I14" s="19"/>
      <c r="J14" s="5"/>
      <c r="K14" s="5"/>
      <c r="L14" s="29"/>
    </row>
    <row r="15" spans="1:12" s="1" customFormat="1" ht="19.5" customHeight="1">
      <c r="A15" s="17" t="s">
        <v>51</v>
      </c>
      <c r="B15" s="18">
        <v>22547</v>
      </c>
      <c r="C15" s="3"/>
      <c r="D15" s="3"/>
      <c r="E15" s="3"/>
      <c r="F15" s="3"/>
      <c r="G15" s="18">
        <v>4.5</v>
      </c>
      <c r="H15" s="18">
        <v>1.5</v>
      </c>
      <c r="I15" s="23">
        <v>2</v>
      </c>
      <c r="J15" s="5"/>
      <c r="K15" s="23">
        <v>1</v>
      </c>
      <c r="L15" s="5"/>
    </row>
    <row r="16" spans="1:12" s="1" customFormat="1" ht="19.5" customHeight="1">
      <c r="A16" s="16"/>
      <c r="B16" s="3"/>
      <c r="C16" s="3"/>
      <c r="D16" s="3"/>
      <c r="E16" s="3"/>
      <c r="F16" s="3"/>
      <c r="G16" s="3"/>
      <c r="H16" s="5"/>
      <c r="I16" s="20"/>
      <c r="J16" s="5"/>
      <c r="K16" s="5"/>
      <c r="L16" s="5"/>
    </row>
    <row r="17" spans="1:12" s="1" customFormat="1" ht="19.5" customHeight="1">
      <c r="A17" s="16"/>
      <c r="B17" s="3"/>
      <c r="C17" s="3"/>
      <c r="D17" s="3"/>
      <c r="E17" s="3"/>
      <c r="F17" s="3"/>
      <c r="G17" s="3"/>
      <c r="H17" s="5"/>
      <c r="I17" s="20"/>
      <c r="J17" s="5"/>
      <c r="K17" s="20"/>
      <c r="L17" s="3"/>
    </row>
    <row r="18" spans="1:12" s="1" customFormat="1" ht="19.5" customHeight="1">
      <c r="A18" s="17" t="s">
        <v>268</v>
      </c>
      <c r="B18" s="18">
        <f>SUM(B11:B17)</f>
        <v>1883970</v>
      </c>
      <c r="C18" s="18">
        <v>1</v>
      </c>
      <c r="D18" s="18">
        <v>130</v>
      </c>
      <c r="E18" s="18">
        <v>42000</v>
      </c>
      <c r="F18" s="18">
        <v>170000</v>
      </c>
      <c r="G18" s="23">
        <f aca="true" t="shared" si="0" ref="G18:L18">SUM(G11:G17)</f>
        <v>283</v>
      </c>
      <c r="H18" s="23">
        <f t="shared" si="0"/>
        <v>59</v>
      </c>
      <c r="I18" s="26">
        <f t="shared" si="0"/>
        <v>105.5</v>
      </c>
      <c r="J18" s="23">
        <f t="shared" si="0"/>
        <v>57.25</v>
      </c>
      <c r="K18" s="18">
        <f t="shared" si="0"/>
        <v>56.75</v>
      </c>
      <c r="L18" s="18">
        <f t="shared" si="0"/>
        <v>4.5</v>
      </c>
    </row>
    <row r="19" spans="1:12" s="1" customFormat="1" ht="19.5" customHeight="1">
      <c r="A19" s="35"/>
      <c r="B19" s="3"/>
      <c r="C19" s="3"/>
      <c r="D19" s="3"/>
      <c r="E19" s="3"/>
      <c r="F19" s="3"/>
      <c r="G19" s="22"/>
      <c r="H19" s="20"/>
      <c r="I19" s="20"/>
      <c r="J19" s="20"/>
      <c r="K19" s="20"/>
      <c r="L19" s="3"/>
    </row>
    <row r="20" spans="1:12" s="1" customFormat="1" ht="19.5" customHeight="1">
      <c r="A20" s="35"/>
      <c r="B20" s="3"/>
      <c r="C20" s="3"/>
      <c r="D20" s="3"/>
      <c r="E20" s="3"/>
      <c r="F20" s="3"/>
      <c r="G20" s="3"/>
      <c r="H20" s="5"/>
      <c r="I20" s="19"/>
      <c r="J20" s="20"/>
      <c r="K20" s="5"/>
      <c r="L20" s="3"/>
    </row>
    <row r="21" spans="1:12" s="1" customFormat="1" ht="19.5" customHeight="1">
      <c r="A21" s="36"/>
      <c r="B21" s="18"/>
      <c r="C21" s="3"/>
      <c r="D21" s="3"/>
      <c r="E21" s="3"/>
      <c r="F21" s="3"/>
      <c r="G21" s="18"/>
      <c r="H21" s="5"/>
      <c r="I21" s="20"/>
      <c r="J21" s="5"/>
      <c r="K21" s="5"/>
      <c r="L21" s="3"/>
    </row>
    <row r="22" spans="1:12" s="1" customFormat="1" ht="19.5" customHeight="1">
      <c r="A22" s="35"/>
      <c r="B22" s="18"/>
      <c r="C22" s="3"/>
      <c r="D22" s="3"/>
      <c r="E22" s="3"/>
      <c r="F22" s="3"/>
      <c r="G22" s="24"/>
      <c r="H22" s="3"/>
      <c r="I22" s="21"/>
      <c r="J22" s="3"/>
      <c r="K22" s="5"/>
      <c r="L22" s="5"/>
    </row>
    <row r="23" spans="1:12" s="1" customFormat="1" ht="19.5" customHeight="1">
      <c r="A23" s="35"/>
      <c r="B23" s="18"/>
      <c r="C23" s="3"/>
      <c r="D23" s="3"/>
      <c r="E23" s="3"/>
      <c r="F23" s="3"/>
      <c r="G23" s="18"/>
      <c r="H23" s="3"/>
      <c r="I23" s="19"/>
      <c r="J23" s="5"/>
      <c r="K23" s="5"/>
      <c r="L23" s="5"/>
    </row>
    <row r="24" spans="1:12" s="1" customFormat="1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5"/>
    </row>
    <row r="25" s="1" customFormat="1" ht="15"/>
    <row r="26" s="1" customFormat="1" ht="15"/>
    <row r="27" s="1" customFormat="1" ht="15"/>
    <row r="28" spans="2:10" s="1" customFormat="1" ht="20.25">
      <c r="B28" s="107" t="s">
        <v>264</v>
      </c>
      <c r="C28" s="107"/>
      <c r="D28" s="107"/>
      <c r="E28" s="108"/>
      <c r="F28" s="109"/>
      <c r="G28" s="109"/>
      <c r="H28" s="109"/>
      <c r="I28" s="106" t="s">
        <v>254</v>
      </c>
      <c r="J28" s="109"/>
    </row>
    <row r="29" spans="2:6" s="1" customFormat="1" ht="20.25">
      <c r="B29" s="30"/>
      <c r="C29" s="30"/>
      <c r="D29" s="30"/>
      <c r="E29" s="30"/>
      <c r="F29" s="31"/>
    </row>
    <row r="30" spans="2:5" s="1" customFormat="1" ht="20.25">
      <c r="B30" s="8"/>
      <c r="C30" s="8"/>
      <c r="D30" s="8"/>
      <c r="E30" s="7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/>
  <mergeCells count="4">
    <mergeCell ref="A2:D2"/>
    <mergeCell ref="E4:J4"/>
    <mergeCell ref="A7:L7"/>
    <mergeCell ref="H9:L9"/>
  </mergeCells>
  <printOptions horizontalCentered="1" verticalCentered="1"/>
  <pageMargins left="0.8661417322834646" right="0.3937007874015748" top="0.7874015748031497" bottom="0.7874015748031497" header="0.5118110236220472" footer="0.5118110236220472"/>
  <pageSetup horizontalDpi="120" verticalDpi="12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130" zoomScaleNormal="60" zoomScaleSheetLayoutView="130" zoomScalePageLayoutView="0" workbookViewId="0" topLeftCell="A1">
      <selection activeCell="A27" sqref="A27:E27"/>
    </sheetView>
  </sheetViews>
  <sheetFormatPr defaultColWidth="9.00390625" defaultRowHeight="12.75"/>
  <cols>
    <col min="11" max="11" width="0.37109375" style="0" customWidth="1"/>
    <col min="12" max="12" width="9.125" style="0" hidden="1" customWidth="1"/>
  </cols>
  <sheetData>
    <row r="1" spans="5:10" ht="18">
      <c r="E1" s="4"/>
      <c r="F1" s="4" t="s">
        <v>30</v>
      </c>
      <c r="G1" s="4"/>
      <c r="H1" s="4"/>
      <c r="I1" s="4"/>
      <c r="J1" s="9"/>
    </row>
    <row r="2" spans="5:10" ht="18">
      <c r="E2" s="4" t="s">
        <v>245</v>
      </c>
      <c r="F2" s="4"/>
      <c r="G2" s="4"/>
      <c r="H2" s="4"/>
      <c r="I2" s="4"/>
      <c r="J2" s="9"/>
    </row>
    <row r="3" spans="5:10" ht="18">
      <c r="E3" s="4" t="s">
        <v>220</v>
      </c>
      <c r="F3" s="4"/>
      <c r="G3" s="4"/>
      <c r="H3" s="4"/>
      <c r="I3" s="4"/>
      <c r="J3" s="9"/>
    </row>
    <row r="4" spans="5:10" ht="18">
      <c r="E4" s="4"/>
      <c r="F4" s="4"/>
      <c r="G4" s="4"/>
      <c r="H4" s="4" t="s">
        <v>258</v>
      </c>
      <c r="I4" s="4"/>
      <c r="J4" s="9"/>
    </row>
    <row r="5" spans="5:10" ht="18">
      <c r="E5" s="4" t="s">
        <v>259</v>
      </c>
      <c r="F5" s="4"/>
      <c r="G5" s="4"/>
      <c r="H5" s="4"/>
      <c r="I5" s="4"/>
      <c r="J5" s="9"/>
    </row>
    <row r="6" spans="5:10" ht="18">
      <c r="E6" s="4" t="s">
        <v>32</v>
      </c>
      <c r="F6" s="4"/>
      <c r="G6" s="4" t="s">
        <v>121</v>
      </c>
      <c r="H6" s="4"/>
      <c r="I6" s="4"/>
      <c r="J6" s="9"/>
    </row>
    <row r="7" spans="5:10" ht="18">
      <c r="E7" s="4" t="s">
        <v>31</v>
      </c>
      <c r="F7" s="4"/>
      <c r="G7" s="4"/>
      <c r="H7" s="4"/>
      <c r="I7" s="4"/>
      <c r="J7" s="9"/>
    </row>
    <row r="8" spans="5:9" ht="18">
      <c r="E8" s="10"/>
      <c r="F8" s="10"/>
      <c r="G8" s="10"/>
      <c r="H8" s="10"/>
      <c r="I8" s="10"/>
    </row>
    <row r="9" spans="5:9" ht="18">
      <c r="E9" s="10"/>
      <c r="F9" s="10"/>
      <c r="G9" s="10"/>
      <c r="H9" s="10"/>
      <c r="I9" s="10"/>
    </row>
    <row r="10" spans="5:9" ht="18">
      <c r="E10" s="10"/>
      <c r="F10" s="10"/>
      <c r="G10" s="10"/>
      <c r="H10" s="10"/>
      <c r="I10" s="10"/>
    </row>
    <row r="11" spans="5:9" ht="18">
      <c r="E11" s="10"/>
      <c r="F11" s="10"/>
      <c r="G11" s="10"/>
      <c r="H11" s="10"/>
      <c r="I11" s="10"/>
    </row>
    <row r="12" spans="5:9" ht="18">
      <c r="E12" s="10"/>
      <c r="F12" s="10"/>
      <c r="G12" s="10"/>
      <c r="H12" s="10"/>
      <c r="I12" s="10"/>
    </row>
    <row r="14" spans="1:8" ht="20.25">
      <c r="A14" s="130" t="s">
        <v>44</v>
      </c>
      <c r="B14" s="130"/>
      <c r="C14" s="130"/>
      <c r="D14" s="130"/>
      <c r="E14" s="130"/>
      <c r="F14" s="130"/>
      <c r="G14" s="130"/>
      <c r="H14" s="130"/>
    </row>
    <row r="15" spans="1:8" ht="18">
      <c r="A15" s="131" t="s">
        <v>260</v>
      </c>
      <c r="B15" s="131"/>
      <c r="C15" s="131"/>
      <c r="D15" s="131"/>
      <c r="E15" s="131"/>
      <c r="F15" s="131"/>
      <c r="G15" s="131"/>
      <c r="H15" s="131"/>
    </row>
    <row r="17" spans="1:12" ht="12.75">
      <c r="A17" s="132" t="s">
        <v>45</v>
      </c>
      <c r="B17" s="132"/>
      <c r="C17" s="132"/>
      <c r="D17" s="132"/>
      <c r="E17" s="132"/>
      <c r="F17" s="132" t="s">
        <v>46</v>
      </c>
      <c r="G17" s="132"/>
      <c r="H17" s="132"/>
      <c r="I17" s="132"/>
      <c r="J17" s="132"/>
      <c r="K17" s="132"/>
      <c r="L17" s="132"/>
    </row>
    <row r="18" spans="1:12" ht="12.7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</row>
    <row r="19" spans="1:12" ht="18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</row>
    <row r="20" spans="1:12" ht="18">
      <c r="A20" s="133" t="s">
        <v>11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</row>
    <row r="22" spans="1:12" ht="18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</row>
    <row r="23" spans="1:12" ht="18">
      <c r="A23" s="134"/>
      <c r="B23" s="135"/>
      <c r="C23" s="135"/>
      <c r="D23" s="135"/>
      <c r="E23" s="136"/>
      <c r="F23" s="134"/>
      <c r="G23" s="135"/>
      <c r="H23" s="135"/>
      <c r="I23" s="135"/>
      <c r="J23" s="136"/>
      <c r="K23" s="3"/>
      <c r="L23" s="3"/>
    </row>
    <row r="24" spans="1:12" ht="18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</row>
    <row r="25" spans="1:12" ht="18">
      <c r="A25" s="133"/>
      <c r="B25" s="133"/>
      <c r="C25" s="133"/>
      <c r="D25" s="133"/>
      <c r="E25" s="133"/>
      <c r="F25" s="134"/>
      <c r="G25" s="135"/>
      <c r="H25" s="135"/>
      <c r="I25" s="135"/>
      <c r="J25" s="136"/>
      <c r="K25" s="3"/>
      <c r="L25" s="3"/>
    </row>
    <row r="26" spans="1:12" ht="18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3"/>
      <c r="L26" s="3"/>
    </row>
    <row r="27" spans="1:12" ht="18">
      <c r="A27" s="133" t="s">
        <v>50</v>
      </c>
      <c r="B27" s="133"/>
      <c r="C27" s="133"/>
      <c r="D27" s="133"/>
      <c r="E27" s="133"/>
      <c r="F27" s="133">
        <v>1</v>
      </c>
      <c r="G27" s="133"/>
      <c r="H27" s="133"/>
      <c r="I27" s="133"/>
      <c r="J27" s="133"/>
      <c r="K27" s="133"/>
      <c r="L27" s="133"/>
    </row>
    <row r="28" spans="1:4" ht="15">
      <c r="A28" s="1"/>
      <c r="B28" s="1"/>
      <c r="C28" s="1"/>
      <c r="D28" s="1"/>
    </row>
    <row r="29" spans="1:4" ht="15">
      <c r="A29" s="1"/>
      <c r="B29" s="1"/>
      <c r="C29" s="1"/>
      <c r="D29" s="1"/>
    </row>
    <row r="30" spans="1:11" ht="14.25" customHeight="1">
      <c r="A30" s="1"/>
      <c r="B30" s="1"/>
      <c r="C30" s="1" t="s">
        <v>29</v>
      </c>
      <c r="K30" s="1"/>
    </row>
    <row r="34" spans="3:9" ht="15">
      <c r="C34" s="1" t="s">
        <v>221</v>
      </c>
      <c r="D34" s="1"/>
      <c r="E34" s="1"/>
      <c r="F34" s="1"/>
      <c r="G34" s="1" t="s">
        <v>29</v>
      </c>
      <c r="H34" s="1"/>
      <c r="I34" s="1"/>
    </row>
    <row r="35" spans="3:9" ht="15.75" thickBot="1">
      <c r="C35" s="1" t="s">
        <v>65</v>
      </c>
      <c r="D35" s="1"/>
      <c r="E35" s="1"/>
      <c r="F35" s="12"/>
      <c r="G35" s="12"/>
      <c r="H35" s="12"/>
      <c r="I35" s="12"/>
    </row>
    <row r="36" ht="12.75">
      <c r="C36" t="s">
        <v>29</v>
      </c>
    </row>
    <row r="37" spans="3:9" ht="15.75" thickBot="1">
      <c r="C37" s="1" t="s">
        <v>34</v>
      </c>
      <c r="D37" s="1"/>
      <c r="E37" s="1"/>
      <c r="F37" s="12"/>
      <c r="G37" s="12"/>
      <c r="H37" s="12"/>
      <c r="I37" s="12"/>
    </row>
  </sheetData>
  <sheetProtection/>
  <mergeCells count="20">
    <mergeCell ref="A27:E27"/>
    <mergeCell ref="F27:L27"/>
    <mergeCell ref="A24:E24"/>
    <mergeCell ref="F24:L24"/>
    <mergeCell ref="A25:E25"/>
    <mergeCell ref="F25:J25"/>
    <mergeCell ref="A26:E26"/>
    <mergeCell ref="F26:J26"/>
    <mergeCell ref="A20:E20"/>
    <mergeCell ref="F20:L20"/>
    <mergeCell ref="A22:E22"/>
    <mergeCell ref="F22:L22"/>
    <mergeCell ref="A23:E23"/>
    <mergeCell ref="F23:J23"/>
    <mergeCell ref="A14:H14"/>
    <mergeCell ref="A15:H15"/>
    <mergeCell ref="A17:E18"/>
    <mergeCell ref="F17:L18"/>
    <mergeCell ref="A19:E19"/>
    <mergeCell ref="F19:L19"/>
  </mergeCells>
  <printOptions horizontalCentered="1"/>
  <pageMargins left="0.3937007874015748" right="0.3937007874015748" top="0.7874015748031497" bottom="0.7874015748031497" header="0.5118110236220472" footer="0.5118110236220472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130" zoomScaleNormal="60" zoomScaleSheetLayoutView="130" zoomScalePageLayoutView="0" workbookViewId="0" topLeftCell="A1">
      <selection activeCell="F22" sqref="F22:L22"/>
    </sheetView>
  </sheetViews>
  <sheetFormatPr defaultColWidth="9.00390625" defaultRowHeight="12.75"/>
  <cols>
    <col min="11" max="11" width="0.37109375" style="0" customWidth="1"/>
    <col min="12" max="12" width="9.125" style="0" hidden="1" customWidth="1"/>
  </cols>
  <sheetData>
    <row r="1" spans="5:10" ht="18">
      <c r="E1" s="4"/>
      <c r="F1" s="4" t="s">
        <v>30</v>
      </c>
      <c r="G1" s="4"/>
      <c r="H1" s="4"/>
      <c r="I1" s="4"/>
      <c r="J1" s="9"/>
    </row>
    <row r="2" spans="5:10" ht="18">
      <c r="E2" s="4" t="s">
        <v>168</v>
      </c>
      <c r="F2" s="4"/>
      <c r="G2" s="4"/>
      <c r="H2" s="4"/>
      <c r="I2" s="4"/>
      <c r="J2" s="9"/>
    </row>
    <row r="3" spans="5:10" ht="18">
      <c r="E3" s="4" t="s">
        <v>220</v>
      </c>
      <c r="F3" s="4"/>
      <c r="G3" s="4"/>
      <c r="H3" s="4"/>
      <c r="I3" s="4"/>
      <c r="J3" s="9"/>
    </row>
    <row r="4" spans="5:10" ht="18">
      <c r="E4" s="4"/>
      <c r="F4" s="4"/>
      <c r="G4" s="4"/>
      <c r="H4" s="4" t="s">
        <v>261</v>
      </c>
      <c r="I4" s="4"/>
      <c r="J4" s="9"/>
    </row>
    <row r="5" spans="5:10" ht="18">
      <c r="E5" s="4" t="s">
        <v>259</v>
      </c>
      <c r="F5" s="4"/>
      <c r="G5" s="4"/>
      <c r="H5" s="4"/>
      <c r="I5" s="4"/>
      <c r="J5" s="9"/>
    </row>
    <row r="6" spans="5:10" ht="18">
      <c r="E6" s="4" t="s">
        <v>32</v>
      </c>
      <c r="F6" s="4"/>
      <c r="G6" s="4" t="s">
        <v>121</v>
      </c>
      <c r="H6" s="4"/>
      <c r="I6" s="4"/>
      <c r="J6" s="9"/>
    </row>
    <row r="7" spans="5:10" ht="18">
      <c r="E7" s="4" t="s">
        <v>31</v>
      </c>
      <c r="F7" s="4"/>
      <c r="G7" s="4"/>
      <c r="H7" s="4"/>
      <c r="I7" s="4"/>
      <c r="J7" s="9"/>
    </row>
    <row r="8" spans="5:9" ht="18">
      <c r="E8" s="10"/>
      <c r="F8" s="10"/>
      <c r="G8" s="10"/>
      <c r="H8" s="10"/>
      <c r="I8" s="10"/>
    </row>
    <row r="9" spans="5:9" ht="18">
      <c r="E9" s="10"/>
      <c r="F9" s="10"/>
      <c r="G9" s="10"/>
      <c r="H9" s="10"/>
      <c r="I9" s="10"/>
    </row>
    <row r="10" spans="5:9" ht="18">
      <c r="E10" s="10"/>
      <c r="F10" s="10"/>
      <c r="G10" s="10"/>
      <c r="H10" s="10"/>
      <c r="I10" s="10"/>
    </row>
    <row r="11" spans="5:9" ht="18">
      <c r="E11" s="10"/>
      <c r="F11" s="10"/>
      <c r="G11" s="10"/>
      <c r="H11" s="10"/>
      <c r="I11" s="10"/>
    </row>
    <row r="12" spans="5:9" ht="18">
      <c r="E12" s="10"/>
      <c r="F12" s="10"/>
      <c r="G12" s="10"/>
      <c r="H12" s="10"/>
      <c r="I12" s="10"/>
    </row>
    <row r="14" spans="1:8" ht="20.25">
      <c r="A14" s="130" t="s">
        <v>44</v>
      </c>
      <c r="B14" s="130"/>
      <c r="C14" s="130"/>
      <c r="D14" s="130"/>
      <c r="E14" s="130"/>
      <c r="F14" s="130"/>
      <c r="G14" s="130"/>
      <c r="H14" s="130"/>
    </row>
    <row r="15" spans="1:8" ht="18">
      <c r="A15" s="131" t="s">
        <v>170</v>
      </c>
      <c r="B15" s="131"/>
      <c r="C15" s="131"/>
      <c r="D15" s="131"/>
      <c r="E15" s="131"/>
      <c r="F15" s="131"/>
      <c r="G15" s="131"/>
      <c r="H15" s="131"/>
    </row>
    <row r="17" spans="1:12" ht="12.75">
      <c r="A17" s="132" t="s">
        <v>45</v>
      </c>
      <c r="B17" s="132"/>
      <c r="C17" s="132"/>
      <c r="D17" s="132"/>
      <c r="E17" s="132"/>
      <c r="F17" s="132" t="s">
        <v>46</v>
      </c>
      <c r="G17" s="132"/>
      <c r="H17" s="132"/>
      <c r="I17" s="132"/>
      <c r="J17" s="132"/>
      <c r="K17" s="132"/>
      <c r="L17" s="132"/>
    </row>
    <row r="18" spans="1:12" ht="12.7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</row>
    <row r="19" spans="1:12" ht="18">
      <c r="A19" s="133" t="s">
        <v>80</v>
      </c>
      <c r="B19" s="133"/>
      <c r="C19" s="133"/>
      <c r="D19" s="133"/>
      <c r="E19" s="133"/>
      <c r="F19" s="133">
        <v>0.25</v>
      </c>
      <c r="G19" s="133"/>
      <c r="H19" s="133"/>
      <c r="I19" s="133"/>
      <c r="J19" s="133"/>
      <c r="K19" s="133"/>
      <c r="L19" s="133"/>
    </row>
    <row r="20" spans="1:12" ht="18">
      <c r="A20" s="133" t="s">
        <v>164</v>
      </c>
      <c r="B20" s="133"/>
      <c r="C20" s="133"/>
      <c r="D20" s="133"/>
      <c r="E20" s="133"/>
      <c r="F20" s="133">
        <v>0.25</v>
      </c>
      <c r="G20" s="133"/>
      <c r="H20" s="133"/>
      <c r="I20" s="133"/>
      <c r="J20" s="133"/>
      <c r="K20" s="133"/>
      <c r="L20" s="133"/>
    </row>
    <row r="22" spans="1:12" ht="18">
      <c r="A22" s="133" t="s">
        <v>81</v>
      </c>
      <c r="B22" s="133"/>
      <c r="C22" s="133"/>
      <c r="D22" s="133"/>
      <c r="E22" s="133"/>
      <c r="F22" s="133">
        <v>0.5</v>
      </c>
      <c r="G22" s="133"/>
      <c r="H22" s="133"/>
      <c r="I22" s="133"/>
      <c r="J22" s="133"/>
      <c r="K22" s="133"/>
      <c r="L22" s="133"/>
    </row>
    <row r="23" spans="1:12" ht="18">
      <c r="A23" s="134" t="s">
        <v>82</v>
      </c>
      <c r="B23" s="135"/>
      <c r="C23" s="135"/>
      <c r="D23" s="135"/>
      <c r="E23" s="136"/>
      <c r="F23" s="134">
        <v>0.5</v>
      </c>
      <c r="G23" s="135"/>
      <c r="H23" s="135"/>
      <c r="I23" s="135"/>
      <c r="J23" s="136"/>
      <c r="K23" s="3"/>
      <c r="L23" s="3"/>
    </row>
    <row r="24" spans="1:12" ht="18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</row>
    <row r="25" spans="1:12" ht="18">
      <c r="A25" s="133" t="s">
        <v>83</v>
      </c>
      <c r="B25" s="133"/>
      <c r="C25" s="133"/>
      <c r="D25" s="133"/>
      <c r="E25" s="133"/>
      <c r="F25" s="134">
        <v>1.5</v>
      </c>
      <c r="G25" s="135"/>
      <c r="H25" s="135"/>
      <c r="I25" s="135"/>
      <c r="J25" s="136"/>
      <c r="K25" s="3"/>
      <c r="L25" s="3"/>
    </row>
    <row r="26" spans="1:12" ht="18">
      <c r="A26" s="133" t="s">
        <v>84</v>
      </c>
      <c r="B26" s="133"/>
      <c r="C26" s="133"/>
      <c r="D26" s="133"/>
      <c r="E26" s="133"/>
      <c r="F26" s="133">
        <v>0.5</v>
      </c>
      <c r="G26" s="133"/>
      <c r="H26" s="133"/>
      <c r="I26" s="133"/>
      <c r="J26" s="133"/>
      <c r="K26" s="3"/>
      <c r="L26" s="3"/>
    </row>
    <row r="27" spans="1:12" ht="18">
      <c r="A27" s="133" t="s">
        <v>85</v>
      </c>
      <c r="B27" s="133"/>
      <c r="C27" s="133"/>
      <c r="D27" s="133"/>
      <c r="E27" s="133"/>
      <c r="F27" s="133">
        <v>1</v>
      </c>
      <c r="G27" s="133"/>
      <c r="H27" s="133"/>
      <c r="I27" s="133"/>
      <c r="J27" s="133"/>
      <c r="K27" s="133"/>
      <c r="L27" s="133"/>
    </row>
    <row r="28" spans="1:4" ht="15">
      <c r="A28" s="1"/>
      <c r="B28" s="1"/>
      <c r="C28" s="1"/>
      <c r="D28" s="1"/>
    </row>
    <row r="29" spans="1:4" ht="15">
      <c r="A29" s="1"/>
      <c r="B29" s="1"/>
      <c r="C29" s="1"/>
      <c r="D29" s="1"/>
    </row>
    <row r="30" spans="1:11" ht="14.25" customHeight="1">
      <c r="A30" s="1"/>
      <c r="B30" s="1"/>
      <c r="C30" s="1" t="s">
        <v>29</v>
      </c>
      <c r="K30" s="1"/>
    </row>
    <row r="34" spans="3:9" ht="15">
      <c r="C34" s="1" t="s">
        <v>221</v>
      </c>
      <c r="D34" s="1"/>
      <c r="E34" s="1"/>
      <c r="F34" s="1"/>
      <c r="G34" s="1" t="s">
        <v>29</v>
      </c>
      <c r="H34" s="1"/>
      <c r="I34" s="1"/>
    </row>
    <row r="35" spans="3:9" ht="15.75" thickBot="1">
      <c r="C35" s="1" t="s">
        <v>65</v>
      </c>
      <c r="D35" s="1"/>
      <c r="E35" s="1"/>
      <c r="F35" s="12"/>
      <c r="G35" s="12"/>
      <c r="H35" s="12"/>
      <c r="I35" s="12"/>
    </row>
    <row r="36" ht="12.75">
      <c r="C36" t="s">
        <v>29</v>
      </c>
    </row>
    <row r="37" spans="3:9" ht="15.75" thickBot="1">
      <c r="C37" s="1" t="s">
        <v>34</v>
      </c>
      <c r="D37" s="1"/>
      <c r="E37" s="1"/>
      <c r="F37" s="12"/>
      <c r="G37" s="12"/>
      <c r="H37" s="12"/>
      <c r="I37" s="12"/>
    </row>
  </sheetData>
  <sheetProtection/>
  <mergeCells count="20">
    <mergeCell ref="A14:H14"/>
    <mergeCell ref="A15:H15"/>
    <mergeCell ref="A17:E18"/>
    <mergeCell ref="F17:L18"/>
    <mergeCell ref="F24:L24"/>
    <mergeCell ref="F25:J25"/>
    <mergeCell ref="A19:E19"/>
    <mergeCell ref="A20:E20"/>
    <mergeCell ref="F19:L19"/>
    <mergeCell ref="F20:L20"/>
    <mergeCell ref="F22:L22"/>
    <mergeCell ref="F23:J23"/>
    <mergeCell ref="A22:E22"/>
    <mergeCell ref="A23:E23"/>
    <mergeCell ref="F27:L27"/>
    <mergeCell ref="A24:E24"/>
    <mergeCell ref="A25:E25"/>
    <mergeCell ref="A27:E27"/>
    <mergeCell ref="A26:E26"/>
    <mergeCell ref="F26:J26"/>
  </mergeCells>
  <printOptions horizontalCentered="1"/>
  <pageMargins left="0.3937007874015748" right="0.3937007874015748" top="0.7874015748031497" bottom="0.7874015748031497" header="0.5118110236220472" footer="0.5118110236220472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89"/>
  <sheetViews>
    <sheetView tabSelected="1" view="pageBreakPreview" zoomScale="85" zoomScaleSheetLayoutView="85" zoomScalePageLayoutView="0" workbookViewId="0" topLeftCell="A1">
      <selection activeCell="J2" sqref="J2:P2"/>
    </sheetView>
  </sheetViews>
  <sheetFormatPr defaultColWidth="9.00390625" defaultRowHeight="12.75"/>
  <cols>
    <col min="1" max="1" width="4.00390625" style="41" customWidth="1"/>
    <col min="2" max="2" width="45.125" style="41" customWidth="1"/>
    <col min="3" max="15" width="10.75390625" style="41" customWidth="1"/>
    <col min="16" max="18" width="10.75390625" style="42" customWidth="1"/>
    <col min="19" max="16384" width="9.125" style="41" customWidth="1"/>
  </cols>
  <sheetData>
    <row r="1" spans="1:16" ht="14.25">
      <c r="A1" s="40"/>
      <c r="J1" s="137" t="s">
        <v>30</v>
      </c>
      <c r="K1" s="137"/>
      <c r="L1" s="137"/>
      <c r="M1" s="137"/>
      <c r="N1" s="137"/>
      <c r="O1" s="137"/>
      <c r="P1" s="137"/>
    </row>
    <row r="2" spans="1:16" ht="14.25">
      <c r="A2" s="40"/>
      <c r="J2" s="138" t="s">
        <v>283</v>
      </c>
      <c r="K2" s="138"/>
      <c r="L2" s="138"/>
      <c r="M2" s="138"/>
      <c r="N2" s="138"/>
      <c r="O2" s="138"/>
      <c r="P2" s="138"/>
    </row>
    <row r="3" spans="1:16" ht="14.25">
      <c r="A3" s="40"/>
      <c r="J3" s="138" t="s">
        <v>282</v>
      </c>
      <c r="K3" s="138"/>
      <c r="L3" s="138"/>
      <c r="M3" s="138"/>
      <c r="N3" s="138"/>
      <c r="O3" s="138"/>
      <c r="P3" s="138"/>
    </row>
    <row r="4" spans="1:16" ht="14.25">
      <c r="A4" s="40"/>
      <c r="J4" s="138" t="s">
        <v>252</v>
      </c>
      <c r="K4" s="138"/>
      <c r="L4" s="138"/>
      <c r="M4" s="138"/>
      <c r="N4" s="138"/>
      <c r="O4" s="138"/>
      <c r="P4" s="138"/>
    </row>
    <row r="5" spans="1:16" ht="14.25">
      <c r="A5" s="40"/>
      <c r="J5" s="137" t="s">
        <v>120</v>
      </c>
      <c r="K5" s="137"/>
      <c r="L5" s="137"/>
      <c r="M5" s="137"/>
      <c r="N5" s="137"/>
      <c r="O5" s="137"/>
      <c r="P5" s="137"/>
    </row>
    <row r="6" spans="1:16" ht="14.25">
      <c r="A6" s="40"/>
      <c r="J6" s="138" t="s">
        <v>57</v>
      </c>
      <c r="K6" s="138"/>
      <c r="L6" s="138"/>
      <c r="M6" s="138"/>
      <c r="N6" s="138"/>
      <c r="O6" s="138"/>
      <c r="P6" s="138"/>
    </row>
    <row r="7" spans="1:18" ht="15">
      <c r="A7" s="139" t="s">
        <v>251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</row>
    <row r="8" spans="1:18" ht="14.25">
      <c r="A8" s="137" t="s">
        <v>117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</row>
    <row r="9" spans="1:18" ht="15">
      <c r="A9" s="139" t="s">
        <v>281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</row>
    <row r="10" spans="1:18" ht="14.25">
      <c r="A10" s="137" t="s">
        <v>23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</row>
    <row r="11" spans="1:18" ht="1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</row>
    <row r="12" spans="1:20" ht="14.25">
      <c r="A12" s="137" t="s">
        <v>86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T12" s="72">
        <v>6000</v>
      </c>
    </row>
    <row r="13" spans="1:20" ht="14.2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69"/>
      <c r="Q13" s="70"/>
      <c r="R13" s="70"/>
      <c r="T13" s="58"/>
    </row>
    <row r="14" spans="1:18" s="38" customFormat="1" ht="12.75" customHeight="1">
      <c r="A14" s="167" t="s">
        <v>8</v>
      </c>
      <c r="B14" s="169" t="s">
        <v>9</v>
      </c>
      <c r="C14" s="169" t="s">
        <v>10</v>
      </c>
      <c r="D14" s="169" t="s">
        <v>7</v>
      </c>
      <c r="E14" s="155" t="s">
        <v>56</v>
      </c>
      <c r="F14" s="156"/>
      <c r="G14" s="156"/>
      <c r="H14" s="156"/>
      <c r="I14" s="156"/>
      <c r="J14" s="157"/>
      <c r="K14" s="155" t="s">
        <v>6</v>
      </c>
      <c r="L14" s="156"/>
      <c r="M14" s="156"/>
      <c r="N14" s="157"/>
      <c r="O14" s="164" t="s">
        <v>172</v>
      </c>
      <c r="P14" s="140" t="s">
        <v>176</v>
      </c>
      <c r="Q14" s="140" t="s">
        <v>173</v>
      </c>
      <c r="R14" s="140"/>
    </row>
    <row r="15" spans="1:18" s="38" customFormat="1" ht="12.75" customHeight="1">
      <c r="A15" s="168"/>
      <c r="B15" s="170"/>
      <c r="C15" s="170"/>
      <c r="D15" s="170"/>
      <c r="E15" s="143" t="s">
        <v>5</v>
      </c>
      <c r="F15" s="144"/>
      <c r="G15" s="143" t="s">
        <v>113</v>
      </c>
      <c r="H15" s="144"/>
      <c r="I15" s="143" t="s">
        <v>22</v>
      </c>
      <c r="J15" s="144"/>
      <c r="K15" s="143" t="s">
        <v>4</v>
      </c>
      <c r="L15" s="144"/>
      <c r="M15" s="149" t="s">
        <v>3</v>
      </c>
      <c r="N15" s="150"/>
      <c r="O15" s="165"/>
      <c r="P15" s="141"/>
      <c r="Q15" s="141"/>
      <c r="R15" s="141"/>
    </row>
    <row r="16" spans="1:18" s="38" customFormat="1" ht="12.75">
      <c r="A16" s="168"/>
      <c r="B16" s="170"/>
      <c r="C16" s="170"/>
      <c r="D16" s="170"/>
      <c r="E16" s="145"/>
      <c r="F16" s="146"/>
      <c r="G16" s="145"/>
      <c r="H16" s="146"/>
      <c r="I16" s="145"/>
      <c r="J16" s="146"/>
      <c r="K16" s="145"/>
      <c r="L16" s="146"/>
      <c r="M16" s="151"/>
      <c r="N16" s="152"/>
      <c r="O16" s="165"/>
      <c r="P16" s="141"/>
      <c r="Q16" s="141"/>
      <c r="R16" s="141"/>
    </row>
    <row r="17" spans="1:18" s="38" customFormat="1" ht="12.75">
      <c r="A17" s="168"/>
      <c r="B17" s="170"/>
      <c r="C17" s="170"/>
      <c r="D17" s="170"/>
      <c r="E17" s="145"/>
      <c r="F17" s="146"/>
      <c r="G17" s="145"/>
      <c r="H17" s="146"/>
      <c r="I17" s="145"/>
      <c r="J17" s="146"/>
      <c r="K17" s="145"/>
      <c r="L17" s="146"/>
      <c r="M17" s="151"/>
      <c r="N17" s="152"/>
      <c r="O17" s="165"/>
      <c r="P17" s="141"/>
      <c r="Q17" s="141"/>
      <c r="R17" s="141"/>
    </row>
    <row r="18" spans="1:18" s="38" customFormat="1" ht="12.75">
      <c r="A18" s="168"/>
      <c r="B18" s="170"/>
      <c r="C18" s="170"/>
      <c r="D18" s="170"/>
      <c r="E18" s="147"/>
      <c r="F18" s="148"/>
      <c r="G18" s="147"/>
      <c r="H18" s="148"/>
      <c r="I18" s="147"/>
      <c r="J18" s="148"/>
      <c r="K18" s="147"/>
      <c r="L18" s="148"/>
      <c r="M18" s="153"/>
      <c r="N18" s="154"/>
      <c r="O18" s="165"/>
      <c r="P18" s="141"/>
      <c r="Q18" s="141"/>
      <c r="R18" s="141"/>
    </row>
    <row r="19" spans="1:18" s="38" customFormat="1" ht="41.25" customHeight="1">
      <c r="A19" s="168"/>
      <c r="B19" s="167"/>
      <c r="C19" s="167"/>
      <c r="D19" s="167"/>
      <c r="E19" s="39" t="s">
        <v>1</v>
      </c>
      <c r="F19" s="39" t="s">
        <v>2</v>
      </c>
      <c r="G19" s="39" t="s">
        <v>1</v>
      </c>
      <c r="H19" s="39" t="s">
        <v>0</v>
      </c>
      <c r="I19" s="39" t="s">
        <v>1</v>
      </c>
      <c r="J19" s="39" t="s">
        <v>2</v>
      </c>
      <c r="K19" s="39" t="s">
        <v>1</v>
      </c>
      <c r="L19" s="39" t="s">
        <v>0</v>
      </c>
      <c r="M19" s="39" t="s">
        <v>1</v>
      </c>
      <c r="N19" s="39" t="s">
        <v>0</v>
      </c>
      <c r="O19" s="166"/>
      <c r="P19" s="142"/>
      <c r="Q19" s="142"/>
      <c r="R19" s="142"/>
    </row>
    <row r="20" spans="1:18" ht="14.25">
      <c r="A20" s="43">
        <v>1</v>
      </c>
      <c r="B20" s="43">
        <v>2</v>
      </c>
      <c r="C20" s="43">
        <v>3</v>
      </c>
      <c r="D20" s="43">
        <v>4</v>
      </c>
      <c r="E20" s="43">
        <v>5</v>
      </c>
      <c r="F20" s="43">
        <v>6</v>
      </c>
      <c r="G20" s="43">
        <v>7</v>
      </c>
      <c r="H20" s="43">
        <v>8</v>
      </c>
      <c r="I20" s="43">
        <v>9</v>
      </c>
      <c r="J20" s="43">
        <v>10</v>
      </c>
      <c r="K20" s="43">
        <v>11</v>
      </c>
      <c r="L20" s="43">
        <v>12</v>
      </c>
      <c r="M20" s="43">
        <v>13</v>
      </c>
      <c r="N20" s="43">
        <v>14</v>
      </c>
      <c r="O20" s="43">
        <v>15</v>
      </c>
      <c r="P20" s="45">
        <v>16</v>
      </c>
      <c r="Q20" s="46">
        <v>17</v>
      </c>
      <c r="R20" s="45"/>
    </row>
    <row r="21" spans="1:18" ht="15" customHeight="1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7"/>
    </row>
    <row r="22" spans="1:18" ht="19.5" customHeight="1">
      <c r="A22" s="88" t="s">
        <v>228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7"/>
    </row>
    <row r="23" spans="1:18" ht="14.25">
      <c r="A23" s="43" t="s">
        <v>25</v>
      </c>
      <c r="B23" s="47" t="s">
        <v>181</v>
      </c>
      <c r="C23" s="43">
        <v>1</v>
      </c>
      <c r="D23" s="43">
        <v>34865</v>
      </c>
      <c r="E23" s="48"/>
      <c r="F23" s="43">
        <v>6973</v>
      </c>
      <c r="G23" s="43"/>
      <c r="H23" s="43"/>
      <c r="I23" s="43"/>
      <c r="J23" s="43"/>
      <c r="K23" s="43"/>
      <c r="L23" s="43"/>
      <c r="M23" s="43"/>
      <c r="N23" s="81"/>
      <c r="O23" s="43">
        <f>SUM(D23:N23)</f>
        <v>41838</v>
      </c>
      <c r="P23" s="45"/>
      <c r="Q23" s="45">
        <f>O23+P23</f>
        <v>41838</v>
      </c>
      <c r="R23" s="45"/>
    </row>
    <row r="24" spans="1:18" ht="14.25">
      <c r="A24" s="43">
        <v>2</v>
      </c>
      <c r="B24" s="47" t="s">
        <v>183</v>
      </c>
      <c r="C24" s="43">
        <v>1</v>
      </c>
      <c r="D24" s="43">
        <v>11740</v>
      </c>
      <c r="E24" s="48"/>
      <c r="F24" s="43">
        <v>2348</v>
      </c>
      <c r="G24" s="43"/>
      <c r="H24" s="43"/>
      <c r="I24" s="43"/>
      <c r="J24" s="43"/>
      <c r="K24" s="43"/>
      <c r="L24" s="43"/>
      <c r="M24" s="43"/>
      <c r="N24" s="81"/>
      <c r="O24" s="43">
        <f aca="true" t="shared" si="0" ref="O24:O33">D24+F24+H24+J24+L24+N24</f>
        <v>14088</v>
      </c>
      <c r="P24" s="45"/>
      <c r="Q24" s="45">
        <f aca="true" t="shared" si="1" ref="Q24:Q33">O24+P24</f>
        <v>14088</v>
      </c>
      <c r="R24" s="45"/>
    </row>
    <row r="25" spans="1:18" ht="14.25">
      <c r="A25" s="73">
        <v>3</v>
      </c>
      <c r="B25" s="49" t="s">
        <v>24</v>
      </c>
      <c r="C25" s="73">
        <v>1</v>
      </c>
      <c r="D25" s="43">
        <v>6918</v>
      </c>
      <c r="E25" s="48"/>
      <c r="F25" s="43">
        <v>2075</v>
      </c>
      <c r="G25" s="43"/>
      <c r="H25" s="43"/>
      <c r="I25" s="43"/>
      <c r="J25" s="43"/>
      <c r="K25" s="43"/>
      <c r="L25" s="43"/>
      <c r="M25" s="43"/>
      <c r="N25" s="81"/>
      <c r="O25" s="43">
        <f t="shared" si="0"/>
        <v>8993</v>
      </c>
      <c r="P25" s="45"/>
      <c r="Q25" s="45">
        <f t="shared" si="1"/>
        <v>8993</v>
      </c>
      <c r="R25" s="45"/>
    </row>
    <row r="26" spans="1:18" ht="14.25">
      <c r="A26" s="43">
        <v>4</v>
      </c>
      <c r="B26" s="47" t="s">
        <v>182</v>
      </c>
      <c r="C26" s="43">
        <v>1</v>
      </c>
      <c r="D26" s="43">
        <v>10761</v>
      </c>
      <c r="E26" s="48"/>
      <c r="F26" s="43"/>
      <c r="G26" s="43"/>
      <c r="H26" s="43"/>
      <c r="I26" s="43"/>
      <c r="J26" s="43"/>
      <c r="K26" s="43"/>
      <c r="L26" s="43"/>
      <c r="M26" s="43"/>
      <c r="N26" s="81"/>
      <c r="O26" s="43">
        <v>10761</v>
      </c>
      <c r="P26" s="45"/>
      <c r="Q26" s="45">
        <f t="shared" si="1"/>
        <v>10761</v>
      </c>
      <c r="R26" s="45"/>
    </row>
    <row r="27" spans="1:18" ht="42.75">
      <c r="A27" s="43">
        <v>5</v>
      </c>
      <c r="B27" s="50" t="s">
        <v>167</v>
      </c>
      <c r="C27" s="43">
        <v>0.5</v>
      </c>
      <c r="D27" s="43">
        <v>2430</v>
      </c>
      <c r="E27" s="47"/>
      <c r="F27" s="47"/>
      <c r="G27" s="47"/>
      <c r="H27" s="47"/>
      <c r="I27" s="47"/>
      <c r="J27" s="47"/>
      <c r="K27" s="47"/>
      <c r="L27" s="47"/>
      <c r="M27" s="47"/>
      <c r="N27" s="93"/>
      <c r="O27" s="43">
        <f>D27+F27+H27+J27+L27+N27</f>
        <v>2430</v>
      </c>
      <c r="P27" s="45">
        <f>$T$12*C27-O27</f>
        <v>570</v>
      </c>
      <c r="Q27" s="45">
        <f t="shared" si="1"/>
        <v>3000</v>
      </c>
      <c r="R27" s="45"/>
    </row>
    <row r="28" spans="1:18" ht="14.25">
      <c r="A28" s="43">
        <v>6</v>
      </c>
      <c r="B28" s="50" t="s">
        <v>166</v>
      </c>
      <c r="C28" s="43">
        <v>1</v>
      </c>
      <c r="D28" s="43">
        <v>4859</v>
      </c>
      <c r="E28" s="48"/>
      <c r="F28" s="43"/>
      <c r="G28" s="43"/>
      <c r="H28" s="43"/>
      <c r="I28" s="43"/>
      <c r="J28" s="43"/>
      <c r="K28" s="43"/>
      <c r="L28" s="43"/>
      <c r="M28" s="43"/>
      <c r="N28" s="81"/>
      <c r="O28" s="43">
        <f>D28+F28+H28+J28+L28+N28</f>
        <v>4859</v>
      </c>
      <c r="P28" s="45">
        <f>$T$12*C28-O28</f>
        <v>1141</v>
      </c>
      <c r="Q28" s="45">
        <f t="shared" si="1"/>
        <v>6000</v>
      </c>
      <c r="R28" s="45"/>
    </row>
    <row r="29" spans="1:18" ht="14.25">
      <c r="A29" s="43">
        <v>7</v>
      </c>
      <c r="B29" s="47" t="s">
        <v>34</v>
      </c>
      <c r="C29" s="43">
        <v>1</v>
      </c>
      <c r="D29" s="43">
        <v>4859</v>
      </c>
      <c r="E29" s="48"/>
      <c r="F29" s="43"/>
      <c r="G29" s="43"/>
      <c r="H29" s="43"/>
      <c r="I29" s="43"/>
      <c r="J29" s="43"/>
      <c r="K29" s="48">
        <v>0.5</v>
      </c>
      <c r="L29" s="43">
        <v>2430</v>
      </c>
      <c r="M29" s="43"/>
      <c r="N29" s="81"/>
      <c r="O29" s="43">
        <f t="shared" si="0"/>
        <v>7289</v>
      </c>
      <c r="P29" s="45"/>
      <c r="Q29" s="45">
        <f t="shared" si="1"/>
        <v>7289</v>
      </c>
      <c r="R29" s="45"/>
    </row>
    <row r="30" spans="1:18" ht="14.25">
      <c r="A30" s="43">
        <v>8</v>
      </c>
      <c r="B30" s="47" t="s">
        <v>54</v>
      </c>
      <c r="C30" s="43">
        <v>1</v>
      </c>
      <c r="D30" s="43">
        <v>4112</v>
      </c>
      <c r="E30" s="48"/>
      <c r="F30" s="43"/>
      <c r="G30" s="43"/>
      <c r="H30" s="43"/>
      <c r="I30" s="43"/>
      <c r="J30" s="43"/>
      <c r="K30" s="43"/>
      <c r="L30" s="43"/>
      <c r="M30" s="43"/>
      <c r="N30" s="81"/>
      <c r="O30" s="43">
        <f t="shared" si="0"/>
        <v>4112</v>
      </c>
      <c r="P30" s="45">
        <f aca="true" t="shared" si="2" ref="P30:P38">$T$12*C30-O30</f>
        <v>1888</v>
      </c>
      <c r="Q30" s="45">
        <f t="shared" si="1"/>
        <v>6000</v>
      </c>
      <c r="R30" s="45"/>
    </row>
    <row r="31" spans="1:18" ht="14.25">
      <c r="A31" s="43">
        <v>9</v>
      </c>
      <c r="B31" s="54" t="s">
        <v>246</v>
      </c>
      <c r="C31" s="43">
        <v>0.5</v>
      </c>
      <c r="D31" s="43">
        <v>2430</v>
      </c>
      <c r="E31" s="48"/>
      <c r="F31" s="43"/>
      <c r="G31" s="43"/>
      <c r="H31" s="43"/>
      <c r="I31" s="43"/>
      <c r="J31" s="43"/>
      <c r="K31" s="43"/>
      <c r="L31" s="43"/>
      <c r="M31" s="43"/>
      <c r="N31" s="81"/>
      <c r="O31" s="43">
        <f t="shared" si="0"/>
        <v>2430</v>
      </c>
      <c r="P31" s="45">
        <f t="shared" si="2"/>
        <v>570</v>
      </c>
      <c r="Q31" s="45">
        <f t="shared" si="1"/>
        <v>3000</v>
      </c>
      <c r="R31" s="45"/>
    </row>
    <row r="32" spans="1:18" ht="14.25">
      <c r="A32" s="43">
        <v>10</v>
      </c>
      <c r="B32" s="47" t="s">
        <v>58</v>
      </c>
      <c r="C32" s="43">
        <v>0.75</v>
      </c>
      <c r="D32" s="43">
        <v>2904</v>
      </c>
      <c r="E32" s="48"/>
      <c r="F32" s="43"/>
      <c r="G32" s="43"/>
      <c r="H32" s="43"/>
      <c r="I32" s="43"/>
      <c r="J32" s="43"/>
      <c r="K32" s="43"/>
      <c r="L32" s="43"/>
      <c r="M32" s="43"/>
      <c r="N32" s="81"/>
      <c r="O32" s="43">
        <f t="shared" si="0"/>
        <v>2904</v>
      </c>
      <c r="P32" s="45">
        <f t="shared" si="2"/>
        <v>1596</v>
      </c>
      <c r="Q32" s="45">
        <f t="shared" si="1"/>
        <v>4500</v>
      </c>
      <c r="R32" s="45"/>
    </row>
    <row r="33" spans="1:18" ht="14.25">
      <c r="A33" s="43">
        <v>11</v>
      </c>
      <c r="B33" s="47" t="s">
        <v>70</v>
      </c>
      <c r="C33" s="43">
        <v>1</v>
      </c>
      <c r="D33" s="43">
        <v>4379</v>
      </c>
      <c r="E33" s="48"/>
      <c r="F33" s="43"/>
      <c r="G33" s="43"/>
      <c r="H33" s="43"/>
      <c r="I33" s="43"/>
      <c r="J33" s="43"/>
      <c r="K33" s="43"/>
      <c r="L33" s="43"/>
      <c r="M33" s="43"/>
      <c r="N33" s="81"/>
      <c r="O33" s="43">
        <f t="shared" si="0"/>
        <v>4379</v>
      </c>
      <c r="P33" s="45">
        <f t="shared" si="2"/>
        <v>1621</v>
      </c>
      <c r="Q33" s="45">
        <f t="shared" si="1"/>
        <v>6000</v>
      </c>
      <c r="R33" s="45"/>
    </row>
    <row r="34" spans="1:18" ht="14.25">
      <c r="A34" s="43">
        <v>12</v>
      </c>
      <c r="B34" s="47" t="s">
        <v>165</v>
      </c>
      <c r="C34" s="43">
        <v>1</v>
      </c>
      <c r="D34" s="43">
        <v>4859</v>
      </c>
      <c r="E34" s="48"/>
      <c r="F34" s="43"/>
      <c r="G34" s="43"/>
      <c r="H34" s="43"/>
      <c r="I34" s="43"/>
      <c r="J34" s="43"/>
      <c r="K34" s="43"/>
      <c r="L34" s="43"/>
      <c r="M34" s="43"/>
      <c r="N34" s="81"/>
      <c r="O34" s="43">
        <f>D34+F34+H34+J34+L34+N34</f>
        <v>4859</v>
      </c>
      <c r="P34" s="45">
        <f t="shared" si="2"/>
        <v>1141</v>
      </c>
      <c r="Q34" s="45">
        <f>O34+P34</f>
        <v>6000</v>
      </c>
      <c r="R34" s="45"/>
    </row>
    <row r="35" spans="1:18" ht="14.25">
      <c r="A35" s="43">
        <v>13</v>
      </c>
      <c r="B35" s="47" t="s">
        <v>71</v>
      </c>
      <c r="C35" s="43">
        <v>1</v>
      </c>
      <c r="D35" s="43">
        <v>3391</v>
      </c>
      <c r="E35" s="48"/>
      <c r="F35" s="43"/>
      <c r="G35" s="43"/>
      <c r="H35" s="43"/>
      <c r="I35" s="43"/>
      <c r="J35" s="43"/>
      <c r="K35" s="43"/>
      <c r="L35" s="43"/>
      <c r="M35" s="43"/>
      <c r="N35" s="81"/>
      <c r="O35" s="43">
        <f>D35+F35+H35+J35+L35+N35</f>
        <v>3391</v>
      </c>
      <c r="P35" s="45">
        <f t="shared" si="2"/>
        <v>2609</v>
      </c>
      <c r="Q35" s="45">
        <f>O35+P35</f>
        <v>6000</v>
      </c>
      <c r="R35" s="45"/>
    </row>
    <row r="36" spans="1:18" ht="14.25">
      <c r="A36" s="43">
        <v>14</v>
      </c>
      <c r="B36" s="47" t="s">
        <v>103</v>
      </c>
      <c r="C36" s="43">
        <v>0.5</v>
      </c>
      <c r="D36" s="43">
        <v>1696</v>
      </c>
      <c r="E36" s="48"/>
      <c r="F36" s="43"/>
      <c r="G36" s="43"/>
      <c r="H36" s="43"/>
      <c r="I36" s="43"/>
      <c r="J36" s="43"/>
      <c r="K36" s="48"/>
      <c r="L36" s="43"/>
      <c r="M36" s="43"/>
      <c r="N36" s="81"/>
      <c r="O36" s="43">
        <v>1696</v>
      </c>
      <c r="P36" s="45">
        <f t="shared" si="2"/>
        <v>1304</v>
      </c>
      <c r="Q36" s="45">
        <f>O36+P36</f>
        <v>3000</v>
      </c>
      <c r="R36" s="45"/>
    </row>
    <row r="37" spans="1:18" ht="14.25">
      <c r="A37" s="43">
        <v>15</v>
      </c>
      <c r="B37" s="47" t="s">
        <v>55</v>
      </c>
      <c r="C37" s="43">
        <v>0.5</v>
      </c>
      <c r="D37" s="43">
        <v>1696</v>
      </c>
      <c r="E37" s="48"/>
      <c r="F37" s="43"/>
      <c r="G37" s="43"/>
      <c r="H37" s="43"/>
      <c r="I37" s="43"/>
      <c r="J37" s="43"/>
      <c r="K37" s="43"/>
      <c r="L37" s="43"/>
      <c r="M37" s="43"/>
      <c r="N37" s="81"/>
      <c r="O37" s="43">
        <f>D37+F37+H37+J37+L37+N37</f>
        <v>1696</v>
      </c>
      <c r="P37" s="45">
        <f t="shared" si="2"/>
        <v>1304</v>
      </c>
      <c r="Q37" s="45">
        <f>O37+P37</f>
        <v>3000</v>
      </c>
      <c r="R37" s="45"/>
    </row>
    <row r="38" spans="1:18" ht="14.25">
      <c r="A38" s="43">
        <v>16</v>
      </c>
      <c r="B38" s="77" t="s">
        <v>17</v>
      </c>
      <c r="C38" s="43">
        <v>1</v>
      </c>
      <c r="D38" s="43">
        <v>3631</v>
      </c>
      <c r="E38" s="43"/>
      <c r="F38" s="43"/>
      <c r="G38" s="43"/>
      <c r="H38" s="43"/>
      <c r="I38" s="43"/>
      <c r="J38" s="43"/>
      <c r="K38" s="43"/>
      <c r="L38" s="43"/>
      <c r="M38" s="43"/>
      <c r="N38" s="81"/>
      <c r="O38" s="43">
        <v>3631</v>
      </c>
      <c r="P38" s="45">
        <f t="shared" si="2"/>
        <v>2369</v>
      </c>
      <c r="Q38" s="45">
        <f>O38+P38</f>
        <v>6000</v>
      </c>
      <c r="R38" s="45"/>
    </row>
    <row r="39" spans="1:18" ht="14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93"/>
      <c r="O39" s="43"/>
      <c r="P39" s="45"/>
      <c r="Q39" s="45"/>
      <c r="R39" s="45"/>
    </row>
    <row r="40" spans="1:18" ht="15">
      <c r="A40" s="43"/>
      <c r="B40" s="52" t="s">
        <v>61</v>
      </c>
      <c r="C40" s="74">
        <v>13.75</v>
      </c>
      <c r="D40" s="43">
        <v>105530</v>
      </c>
      <c r="E40" s="47"/>
      <c r="F40" s="43">
        <v>11396</v>
      </c>
      <c r="G40" s="43"/>
      <c r="H40" s="43"/>
      <c r="I40" s="43"/>
      <c r="J40" s="43"/>
      <c r="K40" s="48"/>
      <c r="L40" s="43">
        <v>2430</v>
      </c>
      <c r="M40" s="43"/>
      <c r="N40" s="81"/>
      <c r="O40" s="52">
        <f>SUM(O23:O39)</f>
        <v>119356</v>
      </c>
      <c r="P40" s="55">
        <f>SUM(P23:P39)</f>
        <v>16113</v>
      </c>
      <c r="Q40" s="55">
        <f>SUM(Q23:Q39)</f>
        <v>135469</v>
      </c>
      <c r="R40" s="45"/>
    </row>
    <row r="41" spans="1:18" ht="15">
      <c r="A41" s="43"/>
      <c r="B41" s="52" t="s">
        <v>242</v>
      </c>
      <c r="C41" s="75">
        <v>2</v>
      </c>
      <c r="D41" s="43">
        <v>46605</v>
      </c>
      <c r="E41" s="47"/>
      <c r="F41" s="43">
        <v>9321</v>
      </c>
      <c r="G41" s="43"/>
      <c r="H41" s="43"/>
      <c r="I41" s="43"/>
      <c r="J41" s="43"/>
      <c r="K41" s="48"/>
      <c r="L41" s="43"/>
      <c r="M41" s="43"/>
      <c r="N41" s="81"/>
      <c r="O41" s="52">
        <f>O23+O24</f>
        <v>55926</v>
      </c>
      <c r="P41" s="52"/>
      <c r="Q41" s="52">
        <f>Q23+Q24</f>
        <v>55926</v>
      </c>
      <c r="R41" s="45"/>
    </row>
    <row r="42" spans="1:18" ht="15">
      <c r="A42" s="43"/>
      <c r="B42" s="53" t="s">
        <v>240</v>
      </c>
      <c r="C42" s="43">
        <v>1</v>
      </c>
      <c r="D42" s="43">
        <v>6918</v>
      </c>
      <c r="E42" s="47"/>
      <c r="F42" s="43">
        <v>2075</v>
      </c>
      <c r="G42" s="43"/>
      <c r="H42" s="43"/>
      <c r="I42" s="43"/>
      <c r="J42" s="43"/>
      <c r="K42" s="48"/>
      <c r="L42" s="43"/>
      <c r="M42" s="43"/>
      <c r="N42" s="81"/>
      <c r="O42" s="52">
        <f>O25</f>
        <v>8993</v>
      </c>
      <c r="P42" s="52"/>
      <c r="Q42" s="52">
        <f>Q25</f>
        <v>8993</v>
      </c>
      <c r="R42" s="45"/>
    </row>
    <row r="43" spans="1:18" ht="15">
      <c r="A43" s="43"/>
      <c r="B43" s="52" t="s">
        <v>97</v>
      </c>
      <c r="C43" s="43">
        <v>10.75</v>
      </c>
      <c r="D43" s="43">
        <v>52007</v>
      </c>
      <c r="E43" s="43"/>
      <c r="F43" s="43"/>
      <c r="G43" s="43"/>
      <c r="H43" s="43"/>
      <c r="I43" s="43"/>
      <c r="J43" s="43"/>
      <c r="K43" s="48"/>
      <c r="L43" s="43">
        <v>2430</v>
      </c>
      <c r="M43" s="43"/>
      <c r="N43" s="81"/>
      <c r="O43" s="52">
        <v>54437</v>
      </c>
      <c r="P43" s="55">
        <v>16113</v>
      </c>
      <c r="Q43" s="55">
        <v>70550</v>
      </c>
      <c r="R43" s="45"/>
    </row>
    <row r="44" spans="1:18" ht="14.25">
      <c r="A44" s="43"/>
      <c r="B44" s="47"/>
      <c r="C44" s="76"/>
      <c r="D44" s="47"/>
      <c r="E44" s="47"/>
      <c r="F44" s="47"/>
      <c r="G44" s="47"/>
      <c r="H44" s="47"/>
      <c r="I44" s="47"/>
      <c r="J44" s="47"/>
      <c r="K44" s="100"/>
      <c r="L44" s="47"/>
      <c r="M44" s="47"/>
      <c r="N44" s="93"/>
      <c r="O44" s="43"/>
      <c r="P44" s="45"/>
      <c r="Q44" s="45"/>
      <c r="R44" s="45"/>
    </row>
    <row r="45" spans="1:18" ht="15.75" customHeight="1">
      <c r="A45" s="94" t="s">
        <v>227</v>
      </c>
      <c r="B45" s="89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56"/>
      <c r="P45" s="56"/>
      <c r="Q45" s="56"/>
      <c r="R45" s="45"/>
    </row>
    <row r="46" spans="1:18" ht="15">
      <c r="A46" s="43" t="s">
        <v>25</v>
      </c>
      <c r="B46" s="54" t="s">
        <v>69</v>
      </c>
      <c r="C46" s="43">
        <v>1</v>
      </c>
      <c r="D46" s="43">
        <v>10194</v>
      </c>
      <c r="E46" s="43"/>
      <c r="F46" s="43"/>
      <c r="G46" s="43"/>
      <c r="H46" s="43"/>
      <c r="I46" s="43"/>
      <c r="J46" s="43"/>
      <c r="K46" s="48"/>
      <c r="L46" s="43"/>
      <c r="M46" s="43"/>
      <c r="N46" s="81"/>
      <c r="O46" s="52">
        <v>10194</v>
      </c>
      <c r="P46" s="45"/>
      <c r="Q46" s="45">
        <v>10194</v>
      </c>
      <c r="R46" s="45"/>
    </row>
    <row r="47" spans="1:18" ht="15">
      <c r="A47" s="43">
        <v>2</v>
      </c>
      <c r="B47" s="54" t="s">
        <v>98</v>
      </c>
      <c r="C47" s="43">
        <v>1</v>
      </c>
      <c r="D47" s="43">
        <v>9175</v>
      </c>
      <c r="E47" s="43"/>
      <c r="F47" s="43"/>
      <c r="G47" s="43"/>
      <c r="H47" s="43"/>
      <c r="I47" s="43"/>
      <c r="J47" s="43"/>
      <c r="K47" s="48"/>
      <c r="L47" s="43"/>
      <c r="M47" s="43"/>
      <c r="N47" s="81"/>
      <c r="O47" s="52">
        <v>9175</v>
      </c>
      <c r="P47" s="45"/>
      <c r="Q47" s="45">
        <v>9175</v>
      </c>
      <c r="R47" s="45"/>
    </row>
    <row r="48" spans="1:18" ht="15">
      <c r="A48" s="43">
        <v>3</v>
      </c>
      <c r="B48" s="54" t="s">
        <v>11</v>
      </c>
      <c r="C48" s="43">
        <v>3.25</v>
      </c>
      <c r="D48" s="43">
        <v>15011</v>
      </c>
      <c r="E48" s="43"/>
      <c r="F48" s="43"/>
      <c r="G48" s="43"/>
      <c r="H48" s="43"/>
      <c r="I48" s="43"/>
      <c r="J48" s="43"/>
      <c r="K48" s="48"/>
      <c r="L48" s="43"/>
      <c r="M48" s="43"/>
      <c r="N48" s="81"/>
      <c r="O48" s="52">
        <v>15011</v>
      </c>
      <c r="P48" s="45">
        <f>$T$12*C48-O48</f>
        <v>4489</v>
      </c>
      <c r="Q48" s="45">
        <v>19500</v>
      </c>
      <c r="R48" s="45"/>
    </row>
    <row r="49" spans="1:18" ht="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93"/>
      <c r="O49" s="52"/>
      <c r="P49" s="55"/>
      <c r="Q49" s="55"/>
      <c r="R49" s="45"/>
    </row>
    <row r="50" spans="1:18" ht="15">
      <c r="A50" s="43"/>
      <c r="B50" s="52" t="s">
        <v>61</v>
      </c>
      <c r="C50" s="52">
        <f>SUM(C46:C48)</f>
        <v>5.25</v>
      </c>
      <c r="D50" s="52">
        <v>34380</v>
      </c>
      <c r="E50" s="52"/>
      <c r="F50" s="52"/>
      <c r="G50" s="52"/>
      <c r="H50" s="52"/>
      <c r="I50" s="52"/>
      <c r="J50" s="52"/>
      <c r="K50" s="71"/>
      <c r="L50" s="52"/>
      <c r="M50" s="52"/>
      <c r="N50" s="83"/>
      <c r="O50" s="52">
        <v>34380</v>
      </c>
      <c r="P50" s="55">
        <v>4489</v>
      </c>
      <c r="Q50" s="55">
        <v>38869</v>
      </c>
      <c r="R50" s="45"/>
    </row>
    <row r="51" spans="1:18" ht="15" customHeight="1">
      <c r="A51" s="85" t="s">
        <v>12</v>
      </c>
      <c r="B51" s="92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52"/>
      <c r="P51" s="52"/>
      <c r="Q51" s="52"/>
      <c r="R51" s="45"/>
    </row>
    <row r="52" spans="1:18" ht="14.25">
      <c r="A52" s="43">
        <v>1</v>
      </c>
      <c r="B52" s="47" t="s">
        <v>162</v>
      </c>
      <c r="C52" s="43">
        <v>1</v>
      </c>
      <c r="D52" s="43">
        <v>6667</v>
      </c>
      <c r="E52" s="43"/>
      <c r="F52" s="43">
        <v>2000</v>
      </c>
      <c r="G52" s="43"/>
      <c r="H52" s="43"/>
      <c r="I52" s="43"/>
      <c r="J52" s="43"/>
      <c r="K52" s="43"/>
      <c r="L52" s="43"/>
      <c r="M52" s="43"/>
      <c r="N52" s="81"/>
      <c r="O52" s="43">
        <f>D52+F52+H52+J52+L52+N52</f>
        <v>8667</v>
      </c>
      <c r="P52" s="45"/>
      <c r="Q52" s="45">
        <f>O52+P52</f>
        <v>8667</v>
      </c>
      <c r="R52" s="45"/>
    </row>
    <row r="53" spans="1:18" ht="14.25">
      <c r="A53" s="43">
        <v>2</v>
      </c>
      <c r="B53" s="47" t="s">
        <v>95</v>
      </c>
      <c r="C53" s="43">
        <v>0.5</v>
      </c>
      <c r="D53" s="43">
        <v>3031</v>
      </c>
      <c r="E53" s="43"/>
      <c r="F53" s="43">
        <v>909</v>
      </c>
      <c r="G53" s="43"/>
      <c r="H53" s="43"/>
      <c r="I53" s="43"/>
      <c r="J53" s="43"/>
      <c r="K53" s="43"/>
      <c r="L53" s="43"/>
      <c r="M53" s="43"/>
      <c r="N53" s="81"/>
      <c r="O53" s="43">
        <f>D53+F53+H53+J53+L53+N53</f>
        <v>3940</v>
      </c>
      <c r="P53" s="45"/>
      <c r="Q53" s="45">
        <f>O53+P53</f>
        <v>3940</v>
      </c>
      <c r="R53" s="45"/>
    </row>
    <row r="54" spans="1:18" ht="14.25">
      <c r="A54" s="43"/>
      <c r="B54" s="47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81"/>
      <c r="O54" s="43"/>
      <c r="P54" s="45"/>
      <c r="Q54" s="45"/>
      <c r="R54" s="45"/>
    </row>
    <row r="55" spans="1:18" ht="14.25">
      <c r="A55" s="43">
        <v>3</v>
      </c>
      <c r="B55" s="47" t="s">
        <v>163</v>
      </c>
      <c r="C55" s="43">
        <v>1.5</v>
      </c>
      <c r="D55" s="43">
        <v>6928</v>
      </c>
      <c r="E55" s="43"/>
      <c r="F55" s="43">
        <v>2079</v>
      </c>
      <c r="G55" s="43"/>
      <c r="H55" s="43"/>
      <c r="I55" s="43"/>
      <c r="J55" s="43"/>
      <c r="K55" s="43"/>
      <c r="L55" s="43"/>
      <c r="M55" s="43"/>
      <c r="N55" s="81"/>
      <c r="O55" s="43">
        <f>D55+F55+H55+J55+L55+N55</f>
        <v>9007</v>
      </c>
      <c r="P55" s="45"/>
      <c r="Q55" s="45">
        <f>O55+P55</f>
        <v>9007</v>
      </c>
      <c r="R55" s="45"/>
    </row>
    <row r="56" spans="1:18" ht="14.25">
      <c r="A56" s="43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93"/>
      <c r="O56" s="43"/>
      <c r="P56" s="45"/>
      <c r="Q56" s="45"/>
      <c r="R56" s="45"/>
    </row>
    <row r="57" spans="1:18" ht="14.25">
      <c r="A57" s="43">
        <v>4</v>
      </c>
      <c r="B57" s="47" t="s">
        <v>89</v>
      </c>
      <c r="C57" s="43">
        <v>1</v>
      </c>
      <c r="D57" s="43">
        <v>3391</v>
      </c>
      <c r="E57" s="43"/>
      <c r="F57" s="43"/>
      <c r="G57" s="43"/>
      <c r="H57" s="43"/>
      <c r="I57" s="43"/>
      <c r="J57" s="43"/>
      <c r="K57" s="43"/>
      <c r="L57" s="43"/>
      <c r="M57" s="43"/>
      <c r="N57" s="81"/>
      <c r="O57" s="43">
        <v>3391</v>
      </c>
      <c r="P57" s="45">
        <f>$T$12*C57-O57</f>
        <v>2609</v>
      </c>
      <c r="Q57" s="45">
        <f>O57+P57</f>
        <v>6000</v>
      </c>
      <c r="R57" s="45"/>
    </row>
    <row r="58" spans="1:18" ht="28.5">
      <c r="A58" s="43">
        <v>5</v>
      </c>
      <c r="B58" s="49" t="s">
        <v>178</v>
      </c>
      <c r="C58" s="73">
        <v>0.75</v>
      </c>
      <c r="D58" s="43">
        <v>2543</v>
      </c>
      <c r="E58" s="43"/>
      <c r="F58" s="43"/>
      <c r="G58" s="43"/>
      <c r="H58" s="43"/>
      <c r="I58" s="43"/>
      <c r="J58" s="43"/>
      <c r="K58" s="43"/>
      <c r="L58" s="43"/>
      <c r="M58" s="43"/>
      <c r="N58" s="81"/>
      <c r="O58" s="43">
        <v>2543</v>
      </c>
      <c r="P58" s="45">
        <f>$T$12*C58-O58</f>
        <v>1957</v>
      </c>
      <c r="Q58" s="45">
        <v>3130</v>
      </c>
      <c r="R58" s="45"/>
    </row>
    <row r="59" spans="1:18" ht="14.2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93"/>
      <c r="O59" s="43"/>
      <c r="P59" s="45"/>
      <c r="Q59" s="45"/>
      <c r="R59" s="45"/>
    </row>
    <row r="60" spans="1:18" ht="15">
      <c r="A60" s="43"/>
      <c r="B60" s="52" t="s">
        <v>61</v>
      </c>
      <c r="C60" s="52">
        <v>4.75</v>
      </c>
      <c r="D60" s="52">
        <v>22560</v>
      </c>
      <c r="E60" s="43"/>
      <c r="F60" s="43">
        <v>4988</v>
      </c>
      <c r="G60" s="43"/>
      <c r="H60" s="43"/>
      <c r="I60" s="43"/>
      <c r="J60" s="43"/>
      <c r="K60" s="43"/>
      <c r="L60" s="43"/>
      <c r="M60" s="43"/>
      <c r="N60" s="81"/>
      <c r="O60" s="52">
        <v>27548</v>
      </c>
      <c r="P60" s="45">
        <v>4566</v>
      </c>
      <c r="Q60" s="55">
        <v>32114</v>
      </c>
      <c r="R60" s="45"/>
    </row>
    <row r="61" spans="1:18" ht="15">
      <c r="A61" s="43"/>
      <c r="B61" s="52" t="s">
        <v>242</v>
      </c>
      <c r="C61" s="43">
        <v>1.5</v>
      </c>
      <c r="D61" s="43">
        <v>9698</v>
      </c>
      <c r="E61" s="43"/>
      <c r="F61" s="43">
        <v>2909</v>
      </c>
      <c r="G61" s="43"/>
      <c r="H61" s="43"/>
      <c r="I61" s="43"/>
      <c r="J61" s="43"/>
      <c r="K61" s="43"/>
      <c r="L61" s="43"/>
      <c r="M61" s="43"/>
      <c r="N61" s="81"/>
      <c r="O61" s="52">
        <v>12607</v>
      </c>
      <c r="P61" s="45"/>
      <c r="Q61" s="55">
        <f>O61+P61</f>
        <v>12607</v>
      </c>
      <c r="R61" s="45"/>
    </row>
    <row r="62" spans="1:18" ht="15">
      <c r="A62" s="43"/>
      <c r="B62" s="53" t="s">
        <v>240</v>
      </c>
      <c r="C62" s="43">
        <v>1.5</v>
      </c>
      <c r="D62" s="43">
        <v>6928</v>
      </c>
      <c r="E62" s="43"/>
      <c r="F62" s="43">
        <v>2079</v>
      </c>
      <c r="G62" s="43"/>
      <c r="H62" s="43"/>
      <c r="I62" s="43"/>
      <c r="J62" s="43"/>
      <c r="K62" s="43"/>
      <c r="L62" s="43"/>
      <c r="M62" s="43"/>
      <c r="N62" s="81"/>
      <c r="O62" s="52">
        <v>9007</v>
      </c>
      <c r="P62" s="45"/>
      <c r="Q62" s="55">
        <v>9007</v>
      </c>
      <c r="R62" s="45"/>
    </row>
    <row r="63" spans="1:18" ht="15">
      <c r="A63" s="43"/>
      <c r="B63" s="53" t="s">
        <v>50</v>
      </c>
      <c r="C63" s="43">
        <v>1.75</v>
      </c>
      <c r="D63" s="43">
        <v>5934</v>
      </c>
      <c r="E63" s="43"/>
      <c r="F63" s="47"/>
      <c r="G63" s="43"/>
      <c r="H63" s="43"/>
      <c r="I63" s="43"/>
      <c r="J63" s="43"/>
      <c r="K63" s="43"/>
      <c r="L63" s="43"/>
      <c r="M63" s="43"/>
      <c r="N63" s="81"/>
      <c r="O63" s="52">
        <v>5934</v>
      </c>
      <c r="P63" s="45">
        <f>$T$12*C63-O63</f>
        <v>4566</v>
      </c>
      <c r="Q63" s="55">
        <v>10500</v>
      </c>
      <c r="R63" s="45"/>
    </row>
    <row r="64" spans="1:18" ht="15">
      <c r="A64" s="43"/>
      <c r="B64" s="53"/>
      <c r="C64" s="43"/>
      <c r="D64" s="43"/>
      <c r="E64" s="43"/>
      <c r="F64" s="47"/>
      <c r="G64" s="43"/>
      <c r="H64" s="43"/>
      <c r="I64" s="43"/>
      <c r="J64" s="43"/>
      <c r="K64" s="43"/>
      <c r="L64" s="43"/>
      <c r="M64" s="43"/>
      <c r="N64" s="81"/>
      <c r="O64" s="43"/>
      <c r="P64" s="45"/>
      <c r="Q64" s="45"/>
      <c r="R64" s="45"/>
    </row>
    <row r="65" spans="1:18" ht="14.25">
      <c r="A65" s="43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93" t="s">
        <v>244</v>
      </c>
      <c r="O65" s="43"/>
      <c r="P65" s="45"/>
      <c r="Q65" s="45"/>
      <c r="R65" s="45"/>
    </row>
    <row r="66" spans="1:18" ht="18">
      <c r="A66" s="85"/>
      <c r="B66" s="92" t="s">
        <v>223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52"/>
      <c r="P66" s="52"/>
      <c r="Q66" s="52"/>
      <c r="R66" s="45"/>
    </row>
    <row r="67" spans="1:18" ht="15.75">
      <c r="A67" s="95" t="s">
        <v>224</v>
      </c>
      <c r="B67" s="9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52"/>
      <c r="P67" s="52"/>
      <c r="Q67" s="52"/>
      <c r="R67" s="45"/>
    </row>
    <row r="68" spans="1:18" ht="15">
      <c r="A68" s="47"/>
      <c r="B68" s="56" t="s">
        <v>26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93"/>
      <c r="O68" s="43"/>
      <c r="P68" s="45"/>
      <c r="Q68" s="45"/>
      <c r="R68" s="45"/>
    </row>
    <row r="69" spans="1:18" ht="28.5">
      <c r="A69" s="43">
        <v>1</v>
      </c>
      <c r="B69" s="50" t="s">
        <v>253</v>
      </c>
      <c r="C69" s="43">
        <v>1</v>
      </c>
      <c r="D69" s="43">
        <v>7576</v>
      </c>
      <c r="E69" s="43"/>
      <c r="F69" s="43">
        <v>2273</v>
      </c>
      <c r="G69" s="43"/>
      <c r="H69" s="43"/>
      <c r="I69" s="43"/>
      <c r="J69" s="43"/>
      <c r="K69" s="43"/>
      <c r="L69" s="43"/>
      <c r="M69" s="43"/>
      <c r="N69" s="81"/>
      <c r="O69" s="43">
        <f aca="true" t="shared" si="3" ref="O69:O75">SUM(D69:N69)</f>
        <v>9849</v>
      </c>
      <c r="P69" s="45"/>
      <c r="Q69" s="45">
        <f aca="true" t="shared" si="4" ref="Q69:Q75">O69+P69</f>
        <v>9849</v>
      </c>
      <c r="R69" s="45"/>
    </row>
    <row r="70" spans="1:18" ht="14.25">
      <c r="A70" s="43">
        <v>2</v>
      </c>
      <c r="B70" s="47" t="s">
        <v>136</v>
      </c>
      <c r="C70" s="43">
        <v>0.75</v>
      </c>
      <c r="D70" s="43">
        <v>3845</v>
      </c>
      <c r="E70" s="43"/>
      <c r="F70" s="43">
        <v>384</v>
      </c>
      <c r="G70" s="43"/>
      <c r="H70" s="43"/>
      <c r="I70" s="43"/>
      <c r="J70" s="43"/>
      <c r="K70" s="43"/>
      <c r="L70" s="43"/>
      <c r="M70" s="43"/>
      <c r="N70" s="81"/>
      <c r="O70" s="43">
        <f t="shared" si="3"/>
        <v>4229</v>
      </c>
      <c r="P70" s="45">
        <v>271</v>
      </c>
      <c r="Q70" s="45">
        <v>4500</v>
      </c>
      <c r="R70" s="45"/>
    </row>
    <row r="71" spans="1:18" ht="14.25">
      <c r="A71" s="43">
        <v>3</v>
      </c>
      <c r="B71" s="47" t="s">
        <v>137</v>
      </c>
      <c r="C71" s="43">
        <v>0.75</v>
      </c>
      <c r="D71" s="43">
        <v>3785</v>
      </c>
      <c r="E71" s="43"/>
      <c r="F71" s="43">
        <v>378</v>
      </c>
      <c r="G71" s="43"/>
      <c r="H71" s="43"/>
      <c r="I71" s="43"/>
      <c r="J71" s="43"/>
      <c r="K71" s="43"/>
      <c r="L71" s="43"/>
      <c r="M71" s="43"/>
      <c r="N71" s="81"/>
      <c r="O71" s="43">
        <f t="shared" si="3"/>
        <v>4163</v>
      </c>
      <c r="P71" s="45">
        <v>337</v>
      </c>
      <c r="Q71" s="45">
        <v>4500</v>
      </c>
      <c r="R71" s="45"/>
    </row>
    <row r="72" spans="1:18" ht="14.25">
      <c r="A72" s="43">
        <v>4</v>
      </c>
      <c r="B72" s="47" t="s">
        <v>104</v>
      </c>
      <c r="C72" s="43">
        <v>0.5</v>
      </c>
      <c r="D72" s="43">
        <v>2630</v>
      </c>
      <c r="E72" s="43"/>
      <c r="F72" s="43"/>
      <c r="G72" s="43"/>
      <c r="H72" s="43"/>
      <c r="I72" s="43"/>
      <c r="J72" s="43"/>
      <c r="K72" s="43"/>
      <c r="L72" s="43"/>
      <c r="M72" s="43"/>
      <c r="N72" s="81"/>
      <c r="O72" s="43">
        <f t="shared" si="3"/>
        <v>2630</v>
      </c>
      <c r="P72" s="45">
        <v>370</v>
      </c>
      <c r="Q72" s="45">
        <v>3000</v>
      </c>
      <c r="R72" s="45"/>
    </row>
    <row r="73" spans="1:18" ht="14.25">
      <c r="A73" s="43">
        <v>5</v>
      </c>
      <c r="B73" s="47" t="s">
        <v>138</v>
      </c>
      <c r="C73" s="43">
        <v>1</v>
      </c>
      <c r="D73" s="43">
        <v>5661</v>
      </c>
      <c r="E73" s="43"/>
      <c r="F73" s="43">
        <v>909</v>
      </c>
      <c r="G73" s="43"/>
      <c r="H73" s="43"/>
      <c r="I73" s="43"/>
      <c r="J73" s="43"/>
      <c r="K73" s="43"/>
      <c r="L73" s="43"/>
      <c r="M73" s="43"/>
      <c r="N73" s="81"/>
      <c r="O73" s="43">
        <f t="shared" si="3"/>
        <v>6570</v>
      </c>
      <c r="P73" s="45"/>
      <c r="Q73" s="45">
        <f t="shared" si="4"/>
        <v>6570</v>
      </c>
      <c r="R73" s="45"/>
    </row>
    <row r="74" spans="1:18" ht="14.25">
      <c r="A74" s="43">
        <v>6</v>
      </c>
      <c r="B74" s="47" t="s">
        <v>139</v>
      </c>
      <c r="C74" s="43">
        <v>1.25</v>
      </c>
      <c r="D74" s="43">
        <v>8645</v>
      </c>
      <c r="E74" s="43"/>
      <c r="F74" s="43">
        <v>2594</v>
      </c>
      <c r="G74" s="43"/>
      <c r="H74" s="43"/>
      <c r="I74" s="43"/>
      <c r="J74" s="43"/>
      <c r="K74" s="43"/>
      <c r="L74" s="43"/>
      <c r="M74" s="43"/>
      <c r="N74" s="81"/>
      <c r="O74" s="43">
        <f t="shared" si="3"/>
        <v>11239</v>
      </c>
      <c r="P74" s="45"/>
      <c r="Q74" s="45">
        <f t="shared" si="4"/>
        <v>11239</v>
      </c>
      <c r="R74" s="45"/>
    </row>
    <row r="75" spans="1:18" ht="14.25">
      <c r="A75" s="51">
        <v>7</v>
      </c>
      <c r="B75" s="47" t="s">
        <v>187</v>
      </c>
      <c r="C75" s="43">
        <v>1</v>
      </c>
      <c r="D75" s="43">
        <v>5260</v>
      </c>
      <c r="E75" s="43"/>
      <c r="F75" s="43">
        <v>1578</v>
      </c>
      <c r="G75" s="43"/>
      <c r="H75" s="43"/>
      <c r="I75" s="43"/>
      <c r="J75" s="43"/>
      <c r="K75" s="43"/>
      <c r="L75" s="43"/>
      <c r="M75" s="43"/>
      <c r="N75" s="81"/>
      <c r="O75" s="43">
        <f t="shared" si="3"/>
        <v>6838</v>
      </c>
      <c r="P75" s="45"/>
      <c r="Q75" s="45">
        <f t="shared" si="4"/>
        <v>6838</v>
      </c>
      <c r="R75" s="45"/>
    </row>
    <row r="76" spans="1:18" ht="14.25">
      <c r="A76" s="43">
        <v>8</v>
      </c>
      <c r="B76" s="47" t="s">
        <v>147</v>
      </c>
      <c r="C76" s="43">
        <v>1.5</v>
      </c>
      <c r="D76" s="43">
        <v>10201</v>
      </c>
      <c r="E76" s="43"/>
      <c r="F76" s="43">
        <v>3060</v>
      </c>
      <c r="G76" s="43"/>
      <c r="H76" s="43"/>
      <c r="I76" s="43"/>
      <c r="J76" s="43"/>
      <c r="K76" s="43"/>
      <c r="L76" s="43"/>
      <c r="M76" s="43"/>
      <c r="N76" s="81"/>
      <c r="O76" s="43">
        <f aca="true" t="shared" si="5" ref="O76:O87">SUM(D76:N76)</f>
        <v>13261</v>
      </c>
      <c r="P76" s="45"/>
      <c r="Q76" s="45">
        <f>O76+P76</f>
        <v>13261</v>
      </c>
      <c r="R76" s="45"/>
    </row>
    <row r="77" spans="1:18" ht="14.25">
      <c r="A77" s="43">
        <v>9</v>
      </c>
      <c r="B77" s="47" t="s">
        <v>146</v>
      </c>
      <c r="C77" s="43">
        <v>0.5</v>
      </c>
      <c r="D77" s="43">
        <v>2830</v>
      </c>
      <c r="E77" s="43"/>
      <c r="F77" s="43">
        <v>303</v>
      </c>
      <c r="G77" s="43"/>
      <c r="H77" s="43"/>
      <c r="I77" s="43"/>
      <c r="J77" s="43"/>
      <c r="K77" s="43"/>
      <c r="L77" s="43"/>
      <c r="M77" s="43"/>
      <c r="N77" s="81"/>
      <c r="O77" s="43">
        <f t="shared" si="5"/>
        <v>3133</v>
      </c>
      <c r="P77" s="45"/>
      <c r="Q77" s="45">
        <f>O77+P77</f>
        <v>3133</v>
      </c>
      <c r="R77" s="45"/>
    </row>
    <row r="78" spans="1:18" ht="14.25">
      <c r="A78" s="43">
        <v>10</v>
      </c>
      <c r="B78" s="47" t="s">
        <v>112</v>
      </c>
      <c r="C78" s="43">
        <v>0.25</v>
      </c>
      <c r="D78" s="43">
        <v>1315</v>
      </c>
      <c r="E78" s="43"/>
      <c r="F78" s="43">
        <v>394</v>
      </c>
      <c r="G78" s="43"/>
      <c r="H78" s="43"/>
      <c r="I78" s="43"/>
      <c r="J78" s="43"/>
      <c r="K78" s="43"/>
      <c r="L78" s="43"/>
      <c r="M78" s="43"/>
      <c r="N78" s="81"/>
      <c r="O78" s="43">
        <f t="shared" si="5"/>
        <v>1709</v>
      </c>
      <c r="P78" s="45"/>
      <c r="Q78" s="45">
        <f>O78+P78</f>
        <v>1709</v>
      </c>
      <c r="R78" s="45"/>
    </row>
    <row r="79" spans="1:18" ht="14.25">
      <c r="A79" s="43">
        <v>11</v>
      </c>
      <c r="B79" s="47" t="s">
        <v>140</v>
      </c>
      <c r="C79" s="43">
        <v>1</v>
      </c>
      <c r="D79" s="43">
        <v>6509</v>
      </c>
      <c r="E79" s="43"/>
      <c r="F79" s="43">
        <v>1348</v>
      </c>
      <c r="G79" s="43"/>
      <c r="H79" s="43"/>
      <c r="I79" s="43"/>
      <c r="J79" s="43"/>
      <c r="K79" s="43"/>
      <c r="L79" s="43"/>
      <c r="M79" s="43"/>
      <c r="N79" s="81"/>
      <c r="O79" s="43">
        <f t="shared" si="5"/>
        <v>7857</v>
      </c>
      <c r="P79" s="45"/>
      <c r="Q79" s="45">
        <f>O79+P79</f>
        <v>7857</v>
      </c>
      <c r="R79" s="45"/>
    </row>
    <row r="80" spans="1:18" ht="14.25">
      <c r="A80" s="43">
        <v>12</v>
      </c>
      <c r="B80" s="47" t="s">
        <v>141</v>
      </c>
      <c r="C80" s="43">
        <v>1</v>
      </c>
      <c r="D80" s="43">
        <v>5260</v>
      </c>
      <c r="E80" s="43"/>
      <c r="F80" s="43"/>
      <c r="G80" s="43"/>
      <c r="H80" s="43"/>
      <c r="I80" s="43"/>
      <c r="J80" s="43"/>
      <c r="K80" s="43"/>
      <c r="L80" s="43"/>
      <c r="M80" s="43"/>
      <c r="N80" s="81"/>
      <c r="O80" s="43">
        <f t="shared" si="5"/>
        <v>5260</v>
      </c>
      <c r="P80" s="45">
        <v>740</v>
      </c>
      <c r="Q80" s="45">
        <v>6000</v>
      </c>
      <c r="R80" s="45"/>
    </row>
    <row r="81" spans="1:18" ht="14.25">
      <c r="A81" s="43">
        <v>13</v>
      </c>
      <c r="B81" s="47" t="s">
        <v>142</v>
      </c>
      <c r="C81" s="43">
        <v>1.5</v>
      </c>
      <c r="D81" s="43">
        <v>9110</v>
      </c>
      <c r="E81" s="43"/>
      <c r="F81" s="43">
        <v>911</v>
      </c>
      <c r="G81" s="43"/>
      <c r="H81" s="43"/>
      <c r="I81" s="43"/>
      <c r="J81" s="43"/>
      <c r="K81" s="43"/>
      <c r="L81" s="43"/>
      <c r="M81" s="43"/>
      <c r="N81" s="81"/>
      <c r="O81" s="43">
        <f t="shared" si="5"/>
        <v>10021</v>
      </c>
      <c r="P81" s="45"/>
      <c r="Q81" s="45">
        <f>O81+P81</f>
        <v>10021</v>
      </c>
      <c r="R81" s="45"/>
    </row>
    <row r="82" spans="1:18" ht="14.25">
      <c r="A82" s="43">
        <v>14</v>
      </c>
      <c r="B82" s="47" t="s">
        <v>247</v>
      </c>
      <c r="C82" s="43">
        <v>1</v>
      </c>
      <c r="D82" s="43">
        <v>5774</v>
      </c>
      <c r="E82" s="43"/>
      <c r="F82" s="43">
        <v>577</v>
      </c>
      <c r="G82" s="43"/>
      <c r="H82" s="43"/>
      <c r="I82" s="43"/>
      <c r="J82" s="43"/>
      <c r="K82" s="43"/>
      <c r="L82" s="43"/>
      <c r="M82" s="43"/>
      <c r="N82" s="81"/>
      <c r="O82" s="43">
        <f t="shared" si="5"/>
        <v>6351</v>
      </c>
      <c r="P82" s="45"/>
      <c r="Q82" s="45">
        <v>6351</v>
      </c>
      <c r="R82" s="45"/>
    </row>
    <row r="83" spans="1:18" ht="14.25">
      <c r="A83" s="43">
        <v>16</v>
      </c>
      <c r="B83" s="47" t="s">
        <v>143</v>
      </c>
      <c r="C83" s="43">
        <v>2</v>
      </c>
      <c r="D83" s="43">
        <v>11120</v>
      </c>
      <c r="E83" s="43"/>
      <c r="F83" s="43">
        <v>1587</v>
      </c>
      <c r="G83" s="43"/>
      <c r="H83" s="43"/>
      <c r="I83" s="43"/>
      <c r="J83" s="43"/>
      <c r="K83" s="43"/>
      <c r="L83" s="43"/>
      <c r="M83" s="43"/>
      <c r="N83" s="81"/>
      <c r="O83" s="43">
        <f t="shared" si="5"/>
        <v>12707</v>
      </c>
      <c r="P83" s="45"/>
      <c r="Q83" s="45">
        <f>O83+P83</f>
        <v>12707</v>
      </c>
      <c r="R83" s="45"/>
    </row>
    <row r="84" spans="1:18" ht="14.25">
      <c r="A84" s="43">
        <v>17</v>
      </c>
      <c r="B84" s="47" t="s">
        <v>144</v>
      </c>
      <c r="C84" s="43">
        <v>1</v>
      </c>
      <c r="D84" s="43">
        <v>5160</v>
      </c>
      <c r="E84" s="43"/>
      <c r="F84" s="43">
        <v>121</v>
      </c>
      <c r="G84" s="43"/>
      <c r="H84" s="43"/>
      <c r="I84" s="43"/>
      <c r="J84" s="43"/>
      <c r="K84" s="43"/>
      <c r="L84" s="43"/>
      <c r="M84" s="43"/>
      <c r="N84" s="81"/>
      <c r="O84" s="43">
        <f t="shared" si="5"/>
        <v>5281</v>
      </c>
      <c r="P84" s="45">
        <v>719</v>
      </c>
      <c r="Q84" s="45">
        <v>6000</v>
      </c>
      <c r="R84" s="45"/>
    </row>
    <row r="85" spans="1:18" ht="14.25">
      <c r="A85" s="43">
        <v>18</v>
      </c>
      <c r="B85" s="47" t="s">
        <v>145</v>
      </c>
      <c r="C85" s="43">
        <v>0.75</v>
      </c>
      <c r="D85" s="43">
        <v>5228</v>
      </c>
      <c r="E85" s="43"/>
      <c r="F85" s="43">
        <v>1568</v>
      </c>
      <c r="G85" s="43"/>
      <c r="H85" s="43"/>
      <c r="I85" s="43"/>
      <c r="J85" s="43"/>
      <c r="K85" s="43"/>
      <c r="L85" s="43"/>
      <c r="M85" s="43"/>
      <c r="N85" s="81"/>
      <c r="O85" s="43">
        <f t="shared" si="5"/>
        <v>6796</v>
      </c>
      <c r="P85" s="45"/>
      <c r="Q85" s="45">
        <f>O85+P85</f>
        <v>6796</v>
      </c>
      <c r="R85" s="45"/>
    </row>
    <row r="86" spans="1:18" ht="14.25">
      <c r="A86" s="43">
        <v>19</v>
      </c>
      <c r="B86" s="47" t="s">
        <v>188</v>
      </c>
      <c r="C86" s="43">
        <v>0.5</v>
      </c>
      <c r="D86" s="43">
        <v>3485</v>
      </c>
      <c r="E86" s="43"/>
      <c r="F86" s="43">
        <v>1046</v>
      </c>
      <c r="G86" s="43"/>
      <c r="H86" s="43"/>
      <c r="I86" s="43"/>
      <c r="J86" s="43"/>
      <c r="K86" s="43"/>
      <c r="L86" s="43"/>
      <c r="M86" s="43"/>
      <c r="N86" s="81"/>
      <c r="O86" s="43">
        <f t="shared" si="5"/>
        <v>4531</v>
      </c>
      <c r="P86" s="45"/>
      <c r="Q86" s="45">
        <f>O86+P86</f>
        <v>4531</v>
      </c>
      <c r="R86" s="45"/>
    </row>
    <row r="87" spans="1:18" ht="14.25">
      <c r="A87" s="43">
        <v>20</v>
      </c>
      <c r="B87" s="47" t="s">
        <v>211</v>
      </c>
      <c r="C87" s="79">
        <v>1</v>
      </c>
      <c r="D87" s="43">
        <v>5459</v>
      </c>
      <c r="E87" s="43"/>
      <c r="F87" s="43">
        <v>971</v>
      </c>
      <c r="G87" s="43"/>
      <c r="H87" s="43"/>
      <c r="I87" s="43"/>
      <c r="J87" s="43"/>
      <c r="K87" s="43"/>
      <c r="L87" s="43"/>
      <c r="M87" s="43"/>
      <c r="N87" s="81"/>
      <c r="O87" s="43">
        <f t="shared" si="5"/>
        <v>6430</v>
      </c>
      <c r="P87" s="45"/>
      <c r="Q87" s="45">
        <v>6430</v>
      </c>
      <c r="R87" s="45"/>
    </row>
    <row r="88" spans="1:18" ht="14.25">
      <c r="A88" s="43">
        <v>21</v>
      </c>
      <c r="B88" s="47" t="s">
        <v>250</v>
      </c>
      <c r="C88" s="79">
        <v>1</v>
      </c>
      <c r="D88" s="51">
        <v>4619</v>
      </c>
      <c r="E88" s="51"/>
      <c r="F88" s="51"/>
      <c r="G88" s="47"/>
      <c r="H88" s="47"/>
      <c r="I88" s="47"/>
      <c r="J88" s="47"/>
      <c r="K88" s="47"/>
      <c r="L88" s="47"/>
      <c r="M88" s="47"/>
      <c r="N88" s="93"/>
      <c r="O88" s="51">
        <v>4619</v>
      </c>
      <c r="P88" s="45">
        <f>$T$12*C88-O88</f>
        <v>1381</v>
      </c>
      <c r="Q88" s="45">
        <f>O88+P88</f>
        <v>6000</v>
      </c>
      <c r="R88" s="45"/>
    </row>
    <row r="89" spans="1:18" ht="14.25">
      <c r="A89" s="51">
        <v>22</v>
      </c>
      <c r="B89" s="47" t="s">
        <v>215</v>
      </c>
      <c r="C89" s="43">
        <v>1</v>
      </c>
      <c r="D89" s="51">
        <v>4859</v>
      </c>
      <c r="E89" s="51"/>
      <c r="F89" s="51"/>
      <c r="G89" s="47"/>
      <c r="H89" s="47"/>
      <c r="I89" s="47"/>
      <c r="J89" s="47"/>
      <c r="K89" s="47"/>
      <c r="L89" s="47"/>
      <c r="M89" s="47"/>
      <c r="N89" s="93"/>
      <c r="O89" s="51">
        <v>4859</v>
      </c>
      <c r="P89" s="45">
        <f>$T$12*C89-O89</f>
        <v>1141</v>
      </c>
      <c r="Q89" s="45">
        <f>O89+P89</f>
        <v>6000</v>
      </c>
      <c r="R89" s="45"/>
    </row>
    <row r="90" spans="1:18" ht="14.25">
      <c r="A90" s="47">
        <v>23</v>
      </c>
      <c r="B90" s="47" t="s">
        <v>186</v>
      </c>
      <c r="C90" s="43">
        <v>1</v>
      </c>
      <c r="D90" s="51">
        <v>4859</v>
      </c>
      <c r="E90" s="51"/>
      <c r="F90" s="51"/>
      <c r="G90" s="47"/>
      <c r="H90" s="47"/>
      <c r="I90" s="47"/>
      <c r="J90" s="47"/>
      <c r="K90" s="47"/>
      <c r="L90" s="47"/>
      <c r="M90" s="47"/>
      <c r="N90" s="93"/>
      <c r="O90" s="51">
        <v>4859</v>
      </c>
      <c r="P90" s="45">
        <f>$T$12*C90-O90</f>
        <v>1141</v>
      </c>
      <c r="Q90" s="45">
        <f>O90+P90</f>
        <v>6000</v>
      </c>
      <c r="R90" s="45"/>
    </row>
    <row r="91" spans="1:18" ht="14.25">
      <c r="A91" s="43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93"/>
      <c r="O91" s="43"/>
      <c r="P91" s="45"/>
      <c r="Q91" s="45"/>
      <c r="R91" s="45"/>
    </row>
    <row r="92" spans="1:18" ht="15">
      <c r="A92" s="47"/>
      <c r="B92" s="56" t="s">
        <v>107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81"/>
      <c r="O92" s="43"/>
      <c r="P92" s="45"/>
      <c r="Q92" s="45"/>
      <c r="R92" s="45"/>
    </row>
    <row r="93" spans="1:18" ht="28.5">
      <c r="A93" s="43">
        <v>1</v>
      </c>
      <c r="B93" s="50" t="s">
        <v>180</v>
      </c>
      <c r="C93" s="43">
        <v>1</v>
      </c>
      <c r="D93" s="45">
        <v>5081</v>
      </c>
      <c r="E93" s="43"/>
      <c r="F93" s="43">
        <v>1524</v>
      </c>
      <c r="G93" s="43"/>
      <c r="H93" s="43"/>
      <c r="I93" s="43"/>
      <c r="J93" s="43"/>
      <c r="K93" s="43"/>
      <c r="L93" s="43"/>
      <c r="M93" s="43"/>
      <c r="N93" s="81"/>
      <c r="O93" s="45">
        <f aca="true" t="shared" si="6" ref="O93:O98">SUM(D93:N93)</f>
        <v>6605</v>
      </c>
      <c r="P93" s="45"/>
      <c r="Q93" s="45">
        <f aca="true" t="shared" si="7" ref="Q93:Q99">O93+P93</f>
        <v>6605</v>
      </c>
      <c r="R93" s="45"/>
    </row>
    <row r="94" spans="1:18" ht="14.25">
      <c r="A94" s="43">
        <v>2</v>
      </c>
      <c r="B94" s="47" t="s">
        <v>189</v>
      </c>
      <c r="C94" s="43">
        <v>12</v>
      </c>
      <c r="D94" s="43">
        <v>54494</v>
      </c>
      <c r="E94" s="43"/>
      <c r="F94" s="43">
        <v>15426</v>
      </c>
      <c r="G94" s="43"/>
      <c r="H94" s="43"/>
      <c r="I94" s="43"/>
      <c r="J94" s="43"/>
      <c r="K94" s="43"/>
      <c r="L94" s="43"/>
      <c r="M94" s="43"/>
      <c r="N94" s="81"/>
      <c r="O94" s="43">
        <f>SUM(D94:N94)</f>
        <v>69920</v>
      </c>
      <c r="P94" s="45">
        <v>2080</v>
      </c>
      <c r="Q94" s="45">
        <v>72000</v>
      </c>
      <c r="R94" s="45"/>
    </row>
    <row r="95" spans="1:18" ht="14.25">
      <c r="A95" s="43">
        <v>3</v>
      </c>
      <c r="B95" s="47" t="s">
        <v>148</v>
      </c>
      <c r="C95" s="43">
        <v>1</v>
      </c>
      <c r="D95" s="43">
        <v>5312</v>
      </c>
      <c r="E95" s="43"/>
      <c r="F95" s="43">
        <v>1594</v>
      </c>
      <c r="G95" s="43"/>
      <c r="H95" s="43"/>
      <c r="I95" s="43"/>
      <c r="J95" s="43"/>
      <c r="K95" s="43"/>
      <c r="L95" s="43"/>
      <c r="M95" s="43"/>
      <c r="N95" s="81"/>
      <c r="O95" s="43">
        <f t="shared" si="6"/>
        <v>6906</v>
      </c>
      <c r="P95" s="45"/>
      <c r="Q95" s="45">
        <f t="shared" si="7"/>
        <v>6906</v>
      </c>
      <c r="R95" s="45"/>
    </row>
    <row r="96" spans="1:18" ht="14.25">
      <c r="A96" s="43">
        <v>4</v>
      </c>
      <c r="B96" s="47" t="s">
        <v>149</v>
      </c>
      <c r="C96" s="43">
        <v>0.5</v>
      </c>
      <c r="D96" s="43">
        <v>2887</v>
      </c>
      <c r="E96" s="43"/>
      <c r="F96" s="43">
        <v>866</v>
      </c>
      <c r="G96" s="43"/>
      <c r="H96" s="43"/>
      <c r="I96" s="43"/>
      <c r="J96" s="43"/>
      <c r="K96" s="43"/>
      <c r="L96" s="43"/>
      <c r="M96" s="43"/>
      <c r="N96" s="81"/>
      <c r="O96" s="43">
        <f>SUM(D96:N96)</f>
        <v>3753</v>
      </c>
      <c r="P96" s="45"/>
      <c r="Q96" s="45">
        <f>O96+P96</f>
        <v>3753</v>
      </c>
      <c r="R96" s="45"/>
    </row>
    <row r="97" spans="1:18" ht="14.25">
      <c r="A97" s="43">
        <v>5</v>
      </c>
      <c r="B97" s="47" t="s">
        <v>150</v>
      </c>
      <c r="C97" s="43">
        <v>1.25</v>
      </c>
      <c r="D97" s="43">
        <v>7417</v>
      </c>
      <c r="E97" s="43"/>
      <c r="F97" s="43">
        <v>1483</v>
      </c>
      <c r="G97" s="43"/>
      <c r="H97" s="43"/>
      <c r="I97" s="43"/>
      <c r="J97" s="43"/>
      <c r="K97" s="43"/>
      <c r="L97" s="43"/>
      <c r="M97" s="43"/>
      <c r="N97" s="81"/>
      <c r="O97" s="43">
        <f t="shared" si="6"/>
        <v>8900</v>
      </c>
      <c r="P97" s="45"/>
      <c r="Q97" s="45">
        <f t="shared" si="7"/>
        <v>8900</v>
      </c>
      <c r="R97" s="45"/>
    </row>
    <row r="98" spans="1:18" ht="14.25">
      <c r="A98" s="43">
        <v>6</v>
      </c>
      <c r="B98" s="47" t="s">
        <v>216</v>
      </c>
      <c r="C98" s="43">
        <v>0.5</v>
      </c>
      <c r="D98" s="43">
        <v>2887</v>
      </c>
      <c r="E98" s="43"/>
      <c r="F98" s="43">
        <v>866</v>
      </c>
      <c r="G98" s="43"/>
      <c r="H98" s="43"/>
      <c r="I98" s="43"/>
      <c r="J98" s="43"/>
      <c r="K98" s="43"/>
      <c r="L98" s="43"/>
      <c r="M98" s="43"/>
      <c r="N98" s="81"/>
      <c r="O98" s="43">
        <f t="shared" si="6"/>
        <v>3753</v>
      </c>
      <c r="P98" s="45"/>
      <c r="Q98" s="45">
        <f t="shared" si="7"/>
        <v>3753</v>
      </c>
      <c r="R98" s="45"/>
    </row>
    <row r="99" spans="1:18" ht="28.5">
      <c r="A99" s="43">
        <v>7</v>
      </c>
      <c r="B99" s="50" t="s">
        <v>151</v>
      </c>
      <c r="C99" s="43">
        <v>0.75</v>
      </c>
      <c r="D99" s="43">
        <v>4384</v>
      </c>
      <c r="E99" s="43"/>
      <c r="F99" s="43">
        <v>877</v>
      </c>
      <c r="G99" s="43"/>
      <c r="H99" s="43"/>
      <c r="I99" s="43"/>
      <c r="J99" s="43"/>
      <c r="K99" s="43" t="s">
        <v>29</v>
      </c>
      <c r="L99" s="43"/>
      <c r="M99" s="43"/>
      <c r="N99" s="81"/>
      <c r="O99" s="43">
        <f>SUM(D99:N99)</f>
        <v>5261</v>
      </c>
      <c r="P99" s="45"/>
      <c r="Q99" s="45">
        <f t="shared" si="7"/>
        <v>5261</v>
      </c>
      <c r="R99" s="45"/>
    </row>
    <row r="100" spans="1:18" ht="14.25">
      <c r="A100" s="43">
        <v>8</v>
      </c>
      <c r="B100" s="47" t="s">
        <v>212</v>
      </c>
      <c r="C100" s="43">
        <v>1</v>
      </c>
      <c r="D100" s="43">
        <v>4498</v>
      </c>
      <c r="E100" s="43"/>
      <c r="F100" s="84">
        <v>1350</v>
      </c>
      <c r="G100" s="84"/>
      <c r="H100" s="84"/>
      <c r="I100" s="84"/>
      <c r="J100" s="84"/>
      <c r="K100" s="84"/>
      <c r="L100" s="84"/>
      <c r="M100" s="84"/>
      <c r="N100" s="97"/>
      <c r="O100" s="43">
        <f>SUM(D100:N100)</f>
        <v>5848</v>
      </c>
      <c r="P100" s="45">
        <v>152</v>
      </c>
      <c r="Q100" s="45">
        <v>6000</v>
      </c>
      <c r="R100" s="45"/>
    </row>
    <row r="101" spans="1:18" ht="19.5" customHeight="1">
      <c r="A101" s="43"/>
      <c r="B101" s="105"/>
      <c r="C101" s="43"/>
      <c r="D101" s="82"/>
      <c r="E101" s="43"/>
      <c r="F101" s="43"/>
      <c r="G101" s="43"/>
      <c r="H101" s="43"/>
      <c r="I101" s="43"/>
      <c r="J101" s="43"/>
      <c r="K101" s="43"/>
      <c r="L101" s="43"/>
      <c r="M101" s="43"/>
      <c r="N101" s="81"/>
      <c r="O101" s="45"/>
      <c r="P101" s="45"/>
      <c r="Q101" s="45"/>
      <c r="R101" s="45"/>
    </row>
    <row r="102" spans="1:18" ht="15">
      <c r="A102" s="43"/>
      <c r="B102" s="56" t="s">
        <v>108</v>
      </c>
      <c r="C102" s="43"/>
      <c r="D102" s="45"/>
      <c r="E102" s="43"/>
      <c r="F102" s="43"/>
      <c r="G102" s="43"/>
      <c r="H102" s="43"/>
      <c r="I102" s="43"/>
      <c r="J102" s="43"/>
      <c r="K102" s="43"/>
      <c r="L102" s="43"/>
      <c r="M102" s="43"/>
      <c r="N102" s="81"/>
      <c r="O102" s="43"/>
      <c r="P102" s="45"/>
      <c r="Q102" s="45"/>
      <c r="R102" s="45"/>
    </row>
    <row r="103" spans="1:18" ht="14.25">
      <c r="A103" s="43">
        <v>1</v>
      </c>
      <c r="B103" s="47" t="s">
        <v>217</v>
      </c>
      <c r="C103" s="43">
        <v>3</v>
      </c>
      <c r="D103" s="43">
        <v>9453</v>
      </c>
      <c r="E103" s="43"/>
      <c r="F103" s="43"/>
      <c r="G103" s="43"/>
      <c r="H103" s="43"/>
      <c r="I103" s="43"/>
      <c r="J103" s="43"/>
      <c r="K103" s="43"/>
      <c r="L103" s="43"/>
      <c r="M103" s="43"/>
      <c r="N103" s="81"/>
      <c r="O103" s="43">
        <v>9453</v>
      </c>
      <c r="P103" s="45">
        <f>$T$12*C103-O103</f>
        <v>8547</v>
      </c>
      <c r="Q103" s="45">
        <f>O103+P103</f>
        <v>18000</v>
      </c>
      <c r="R103" s="45"/>
    </row>
    <row r="104" spans="1:18" ht="14.25">
      <c r="A104" s="43">
        <v>2</v>
      </c>
      <c r="B104" s="47" t="s">
        <v>72</v>
      </c>
      <c r="C104" s="43">
        <v>0.5</v>
      </c>
      <c r="D104" s="43">
        <v>2521</v>
      </c>
      <c r="E104" s="43"/>
      <c r="F104" s="43"/>
      <c r="G104" s="43"/>
      <c r="H104" s="43">
        <v>473</v>
      </c>
      <c r="I104" s="43"/>
      <c r="J104" s="43"/>
      <c r="K104" s="43"/>
      <c r="L104" s="43"/>
      <c r="M104" s="43"/>
      <c r="N104" s="81"/>
      <c r="O104" s="43">
        <f>SUM(D104:N104)</f>
        <v>2994</v>
      </c>
      <c r="P104" s="45">
        <f>$T$12*C104-O104</f>
        <v>6</v>
      </c>
      <c r="Q104" s="45">
        <f>O104+P104</f>
        <v>3000</v>
      </c>
      <c r="R104" s="45"/>
    </row>
    <row r="105" spans="1:18" ht="14.25">
      <c r="A105" s="43">
        <v>3</v>
      </c>
      <c r="B105" s="47" t="s">
        <v>73</v>
      </c>
      <c r="C105" s="43">
        <v>0.25</v>
      </c>
      <c r="D105" s="43">
        <v>985</v>
      </c>
      <c r="E105" s="43"/>
      <c r="F105" s="43"/>
      <c r="G105" s="43"/>
      <c r="H105" s="43"/>
      <c r="I105" s="43"/>
      <c r="J105" s="43"/>
      <c r="K105" s="43"/>
      <c r="L105" s="43"/>
      <c r="M105" s="43"/>
      <c r="N105" s="81"/>
      <c r="O105" s="43">
        <v>985</v>
      </c>
      <c r="P105" s="45">
        <f>$T$12*C105-O105</f>
        <v>515</v>
      </c>
      <c r="Q105" s="45">
        <f>O105+P105</f>
        <v>1500</v>
      </c>
      <c r="R105" s="45"/>
    </row>
    <row r="106" spans="1:18" ht="14.25">
      <c r="A106" s="43">
        <v>4</v>
      </c>
      <c r="B106" s="47" t="s">
        <v>74</v>
      </c>
      <c r="C106" s="43">
        <v>0.5</v>
      </c>
      <c r="D106" s="43">
        <v>1969</v>
      </c>
      <c r="E106" s="43"/>
      <c r="F106" s="43"/>
      <c r="G106" s="43"/>
      <c r="H106" s="43"/>
      <c r="I106" s="43"/>
      <c r="J106" s="43"/>
      <c r="K106" s="43"/>
      <c r="L106" s="43"/>
      <c r="M106" s="43"/>
      <c r="N106" s="81"/>
      <c r="O106" s="43">
        <v>1969</v>
      </c>
      <c r="P106" s="45">
        <f>$T$12*C106-O106</f>
        <v>1031</v>
      </c>
      <c r="Q106" s="45">
        <f>O106+P106</f>
        <v>3000</v>
      </c>
      <c r="R106" s="45"/>
    </row>
    <row r="107" spans="1:18" ht="14.25">
      <c r="A107" s="43">
        <v>5</v>
      </c>
      <c r="B107" s="47" t="s">
        <v>75</v>
      </c>
      <c r="C107" s="43">
        <v>0.25</v>
      </c>
      <c r="D107" s="43">
        <v>906</v>
      </c>
      <c r="E107" s="43"/>
      <c r="F107" s="43"/>
      <c r="G107" s="43"/>
      <c r="H107" s="43"/>
      <c r="I107" s="43"/>
      <c r="J107" s="43"/>
      <c r="K107" s="43"/>
      <c r="L107" s="43"/>
      <c r="M107" s="43"/>
      <c r="N107" s="81"/>
      <c r="O107" s="43">
        <v>906</v>
      </c>
      <c r="P107" s="45">
        <f>$T$12*C107-O107</f>
        <v>594</v>
      </c>
      <c r="Q107" s="45">
        <f>O107+P107</f>
        <v>1500</v>
      </c>
      <c r="R107" s="45"/>
    </row>
    <row r="108" spans="1:18" ht="14.25">
      <c r="A108" s="43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93"/>
      <c r="O108" s="43"/>
      <c r="P108" s="45"/>
      <c r="Q108" s="45"/>
      <c r="R108" s="45"/>
    </row>
    <row r="109" spans="1:18" ht="15">
      <c r="A109" s="43"/>
      <c r="B109" s="47" t="s">
        <v>174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93"/>
      <c r="O109" s="43"/>
      <c r="P109" s="45"/>
      <c r="Q109" s="45"/>
      <c r="R109" s="45"/>
    </row>
    <row r="110" spans="1:18" ht="14.25">
      <c r="A110" s="43">
        <v>1</v>
      </c>
      <c r="B110" s="47" t="s">
        <v>115</v>
      </c>
      <c r="C110" s="43">
        <v>0.5</v>
      </c>
      <c r="D110" s="43">
        <v>2429</v>
      </c>
      <c r="E110" s="43"/>
      <c r="F110" s="43"/>
      <c r="G110" s="43"/>
      <c r="H110" s="43"/>
      <c r="I110" s="43"/>
      <c r="J110" s="43"/>
      <c r="K110" s="43"/>
      <c r="L110" s="43"/>
      <c r="M110" s="43"/>
      <c r="N110" s="81"/>
      <c r="O110" s="43">
        <v>2429</v>
      </c>
      <c r="P110" s="45">
        <f>$T$12*C110-O110</f>
        <v>571</v>
      </c>
      <c r="Q110" s="45">
        <f>O110+P110</f>
        <v>3000</v>
      </c>
      <c r="R110" s="45"/>
    </row>
    <row r="111" spans="1:18" ht="14.25">
      <c r="A111" s="43">
        <v>2</v>
      </c>
      <c r="B111" s="47" t="s">
        <v>87</v>
      </c>
      <c r="C111" s="43">
        <v>1</v>
      </c>
      <c r="D111" s="43">
        <v>3391</v>
      </c>
      <c r="E111" s="43"/>
      <c r="F111" s="43"/>
      <c r="G111" s="43"/>
      <c r="H111" s="43"/>
      <c r="I111" s="43"/>
      <c r="J111" s="43"/>
      <c r="K111" s="43"/>
      <c r="L111" s="43"/>
      <c r="M111" s="43"/>
      <c r="N111" s="81"/>
      <c r="O111" s="43">
        <v>3391</v>
      </c>
      <c r="P111" s="45">
        <f>$T$12*C111-O111</f>
        <v>2609</v>
      </c>
      <c r="Q111" s="45">
        <f>O111+P111</f>
        <v>6000</v>
      </c>
      <c r="R111" s="45"/>
    </row>
    <row r="112" spans="1:18" ht="14.25">
      <c r="A112" s="43"/>
      <c r="B112" s="47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81"/>
      <c r="O112" s="43"/>
      <c r="P112" s="45"/>
      <c r="Q112" s="45">
        <f>SUM(Q110:Q111)</f>
        <v>9000</v>
      </c>
      <c r="R112" s="45"/>
    </row>
    <row r="113" spans="1:18" ht="14.25">
      <c r="A113" s="43"/>
      <c r="B113" s="47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81"/>
      <c r="O113" s="43"/>
      <c r="P113" s="45"/>
      <c r="Q113" s="45"/>
      <c r="R113" s="45"/>
    </row>
    <row r="114" spans="1:18" ht="15">
      <c r="A114" s="43"/>
      <c r="B114" s="52" t="s">
        <v>63</v>
      </c>
      <c r="C114" s="52">
        <v>45.25</v>
      </c>
      <c r="D114" s="43">
        <v>231804</v>
      </c>
      <c r="E114" s="43"/>
      <c r="F114" s="43">
        <v>43988</v>
      </c>
      <c r="G114" s="43"/>
      <c r="H114" s="43">
        <v>6480</v>
      </c>
      <c r="I114" s="43"/>
      <c r="J114" s="43"/>
      <c r="K114" s="43"/>
      <c r="L114" s="43"/>
      <c r="M114" s="43"/>
      <c r="N114" s="81"/>
      <c r="O114" s="52">
        <v>276265</v>
      </c>
      <c r="P114" s="55">
        <v>22205</v>
      </c>
      <c r="Q114" s="55">
        <v>298470</v>
      </c>
      <c r="R114" s="45"/>
    </row>
    <row r="115" spans="1:18" ht="16.5" customHeight="1">
      <c r="A115" s="43"/>
      <c r="B115" s="52" t="s">
        <v>66</v>
      </c>
      <c r="C115" s="43">
        <v>21.25</v>
      </c>
      <c r="D115" s="43">
        <v>123190</v>
      </c>
      <c r="E115" s="43"/>
      <c r="F115" s="43">
        <v>20002</v>
      </c>
      <c r="G115" s="43"/>
      <c r="H115" s="43">
        <v>3236</v>
      </c>
      <c r="I115" s="43"/>
      <c r="J115" s="43"/>
      <c r="K115" s="43"/>
      <c r="L115" s="43"/>
      <c r="M115" s="43"/>
      <c r="N115" s="81"/>
      <c r="O115" s="52">
        <v>143192</v>
      </c>
      <c r="P115" s="55">
        <v>6100</v>
      </c>
      <c r="Q115" s="55">
        <v>149292</v>
      </c>
      <c r="R115" s="45"/>
    </row>
    <row r="116" spans="1:18" ht="15">
      <c r="A116" s="43"/>
      <c r="B116" s="52" t="s">
        <v>67</v>
      </c>
      <c r="C116" s="43">
        <v>18</v>
      </c>
      <c r="D116" s="43">
        <v>86960</v>
      </c>
      <c r="E116" s="43"/>
      <c r="F116" s="43">
        <v>23986</v>
      </c>
      <c r="G116" s="43"/>
      <c r="H116" s="43">
        <v>2771</v>
      </c>
      <c r="I116" s="43"/>
      <c r="J116" s="43"/>
      <c r="K116" s="43"/>
      <c r="L116" s="43"/>
      <c r="M116" s="43"/>
      <c r="N116" s="81"/>
      <c r="O116" s="55">
        <v>110946</v>
      </c>
      <c r="P116" s="55">
        <v>2232</v>
      </c>
      <c r="Q116" s="55">
        <v>113178</v>
      </c>
      <c r="R116" s="45"/>
    </row>
    <row r="117" spans="1:18" ht="15">
      <c r="A117" s="43"/>
      <c r="B117" s="52" t="s">
        <v>68</v>
      </c>
      <c r="C117" s="43">
        <v>4.5</v>
      </c>
      <c r="D117" s="43">
        <v>15834</v>
      </c>
      <c r="E117" s="43"/>
      <c r="F117" s="43"/>
      <c r="G117" s="43"/>
      <c r="H117" s="43">
        <v>473</v>
      </c>
      <c r="I117" s="43"/>
      <c r="J117" s="43"/>
      <c r="K117" s="43"/>
      <c r="L117" s="43"/>
      <c r="M117" s="43"/>
      <c r="N117" s="81"/>
      <c r="O117" s="52">
        <v>16307</v>
      </c>
      <c r="P117" s="55">
        <v>10693</v>
      </c>
      <c r="Q117" s="55">
        <v>27000</v>
      </c>
      <c r="R117" s="45"/>
    </row>
    <row r="118" spans="1:18" ht="15">
      <c r="A118" s="43"/>
      <c r="B118" s="52" t="s">
        <v>110</v>
      </c>
      <c r="C118" s="43">
        <v>1.5</v>
      </c>
      <c r="D118" s="43">
        <v>5820</v>
      </c>
      <c r="E118" s="43"/>
      <c r="F118" s="43"/>
      <c r="G118" s="43"/>
      <c r="H118" s="43"/>
      <c r="I118" s="43"/>
      <c r="J118" s="43"/>
      <c r="K118" s="43"/>
      <c r="L118" s="43"/>
      <c r="M118" s="43"/>
      <c r="N118" s="81"/>
      <c r="O118" s="52">
        <f>SUM(O110:O111)</f>
        <v>5820</v>
      </c>
      <c r="P118" s="55">
        <f>SUM(P110:P111)</f>
        <v>3180</v>
      </c>
      <c r="Q118" s="55">
        <f>SUM(Q110:Q111)</f>
        <v>9000</v>
      </c>
      <c r="R118" s="45"/>
    </row>
    <row r="119" spans="1:18" ht="15">
      <c r="A119" s="43"/>
      <c r="B119" s="52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81"/>
      <c r="O119" s="52"/>
      <c r="P119" s="55"/>
      <c r="Q119" s="55"/>
      <c r="R119" s="45"/>
    </row>
    <row r="120" spans="1:18" ht="15">
      <c r="A120" s="43"/>
      <c r="B120" s="52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81"/>
      <c r="O120" s="55"/>
      <c r="P120" s="55"/>
      <c r="Q120" s="55"/>
      <c r="R120" s="45"/>
    </row>
    <row r="121" spans="1:18" ht="15">
      <c r="A121" s="43"/>
      <c r="B121" s="52"/>
      <c r="C121" s="43" t="s">
        <v>29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81"/>
      <c r="O121" s="43"/>
      <c r="P121" s="45"/>
      <c r="Q121" s="45"/>
      <c r="R121" s="45"/>
    </row>
    <row r="122" spans="1:18" ht="15.75">
      <c r="A122" s="88" t="s">
        <v>229</v>
      </c>
      <c r="B122" s="89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52"/>
      <c r="P122" s="55"/>
      <c r="Q122" s="55"/>
      <c r="R122" s="45"/>
    </row>
    <row r="123" spans="1:18" ht="14.25">
      <c r="A123" s="43">
        <v>1</v>
      </c>
      <c r="B123" s="54" t="s">
        <v>122</v>
      </c>
      <c r="C123" s="43">
        <v>0.5</v>
      </c>
      <c r="D123" s="43">
        <v>3025</v>
      </c>
      <c r="E123" s="43"/>
      <c r="F123" s="43">
        <v>907</v>
      </c>
      <c r="G123" s="43"/>
      <c r="H123" s="43"/>
      <c r="I123" s="43"/>
      <c r="J123" s="43"/>
      <c r="K123" s="43"/>
      <c r="L123" s="43"/>
      <c r="M123" s="43"/>
      <c r="N123" s="81"/>
      <c r="O123" s="43">
        <f>SUM(D123:N123)</f>
        <v>3932</v>
      </c>
      <c r="P123" s="45"/>
      <c r="Q123" s="45">
        <f>O123+P123</f>
        <v>3932</v>
      </c>
      <c r="R123" s="45"/>
    </row>
    <row r="124" spans="1:18" ht="14.25">
      <c r="A124" s="43">
        <v>2</v>
      </c>
      <c r="B124" s="54" t="s">
        <v>123</v>
      </c>
      <c r="C124" s="43">
        <v>1.75</v>
      </c>
      <c r="D124" s="43">
        <v>11161</v>
      </c>
      <c r="E124" s="43"/>
      <c r="F124" s="43">
        <v>2510</v>
      </c>
      <c r="G124" s="43"/>
      <c r="H124" s="43"/>
      <c r="I124" s="43"/>
      <c r="J124" s="43"/>
      <c r="K124" s="43"/>
      <c r="L124" s="43"/>
      <c r="M124" s="43"/>
      <c r="N124" s="81"/>
      <c r="O124" s="43">
        <f>SUM(D124:N124)</f>
        <v>13671</v>
      </c>
      <c r="P124" s="45"/>
      <c r="Q124" s="45">
        <f aca="true" t="shared" si="8" ref="Q124:Q129">O124+P124</f>
        <v>13671</v>
      </c>
      <c r="R124" s="45"/>
    </row>
    <row r="125" spans="1:18" ht="14.25">
      <c r="A125" s="43">
        <v>3</v>
      </c>
      <c r="B125" s="54" t="s">
        <v>124</v>
      </c>
      <c r="C125" s="43">
        <v>1</v>
      </c>
      <c r="D125" s="43">
        <v>5660</v>
      </c>
      <c r="E125" s="43"/>
      <c r="F125" s="43">
        <v>1132</v>
      </c>
      <c r="G125" s="43"/>
      <c r="H125" s="43"/>
      <c r="I125" s="43"/>
      <c r="J125" s="43"/>
      <c r="K125" s="43"/>
      <c r="L125" s="43"/>
      <c r="M125" s="43"/>
      <c r="N125" s="81"/>
      <c r="O125" s="43">
        <f>SUM(D125:N125)</f>
        <v>6792</v>
      </c>
      <c r="P125" s="45"/>
      <c r="Q125" s="45">
        <f t="shared" si="8"/>
        <v>6792</v>
      </c>
      <c r="R125" s="45"/>
    </row>
    <row r="126" spans="1:18" ht="14.25">
      <c r="A126" s="43"/>
      <c r="B126" s="54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81"/>
      <c r="O126" s="43"/>
      <c r="P126" s="45"/>
      <c r="Q126" s="45"/>
      <c r="R126" s="45"/>
    </row>
    <row r="127" spans="1:18" ht="14.25">
      <c r="A127" s="43">
        <v>1</v>
      </c>
      <c r="B127" s="49" t="s">
        <v>190</v>
      </c>
      <c r="C127" s="43">
        <v>1</v>
      </c>
      <c r="D127" s="43">
        <v>4619</v>
      </c>
      <c r="E127" s="43"/>
      <c r="F127" s="43">
        <v>1386</v>
      </c>
      <c r="G127" s="43"/>
      <c r="H127" s="43"/>
      <c r="I127" s="43"/>
      <c r="J127" s="43"/>
      <c r="K127" s="43"/>
      <c r="L127" s="43"/>
      <c r="M127" s="43"/>
      <c r="N127" s="81"/>
      <c r="O127" s="43">
        <f>SUM(C127:N127)</f>
        <v>6006</v>
      </c>
      <c r="P127" s="45"/>
      <c r="Q127" s="45">
        <f t="shared" si="8"/>
        <v>6006</v>
      </c>
      <c r="R127" s="45"/>
    </row>
    <row r="128" spans="1:18" ht="14.25">
      <c r="A128" s="43">
        <v>2</v>
      </c>
      <c r="B128" s="49" t="s">
        <v>191</v>
      </c>
      <c r="C128" s="43">
        <v>1</v>
      </c>
      <c r="D128" s="43">
        <v>5311</v>
      </c>
      <c r="E128" s="43"/>
      <c r="F128" s="43">
        <v>1594</v>
      </c>
      <c r="G128" s="43"/>
      <c r="H128" s="43"/>
      <c r="I128" s="43"/>
      <c r="J128" s="43"/>
      <c r="K128" s="43"/>
      <c r="L128" s="43"/>
      <c r="M128" s="43"/>
      <c r="N128" s="81"/>
      <c r="O128" s="43">
        <f>SUM(C128:N128)</f>
        <v>6906</v>
      </c>
      <c r="P128" s="45"/>
      <c r="Q128" s="45">
        <f t="shared" si="8"/>
        <v>6906</v>
      </c>
      <c r="R128" s="45"/>
    </row>
    <row r="129" spans="1:18" ht="14.25">
      <c r="A129" s="43">
        <v>3</v>
      </c>
      <c r="B129" s="54" t="s">
        <v>192</v>
      </c>
      <c r="C129" s="43">
        <v>0.5</v>
      </c>
      <c r="D129" s="43">
        <v>2656</v>
      </c>
      <c r="E129" s="43"/>
      <c r="F129" s="43">
        <v>797</v>
      </c>
      <c r="G129" s="43"/>
      <c r="H129" s="43"/>
      <c r="I129" s="43"/>
      <c r="J129" s="43"/>
      <c r="K129" s="43"/>
      <c r="L129" s="43"/>
      <c r="M129" s="43"/>
      <c r="N129" s="81"/>
      <c r="O129" s="43">
        <v>3453</v>
      </c>
      <c r="P129" s="45"/>
      <c r="Q129" s="45">
        <f t="shared" si="8"/>
        <v>3453</v>
      </c>
      <c r="R129" s="45"/>
    </row>
    <row r="130" spans="1:18" ht="14.25">
      <c r="A130" s="43"/>
      <c r="B130" s="54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81"/>
      <c r="O130" s="43"/>
      <c r="P130" s="45"/>
      <c r="Q130" s="45"/>
      <c r="R130" s="45"/>
    </row>
    <row r="131" spans="1:18" ht="14.25">
      <c r="A131" s="43">
        <v>1</v>
      </c>
      <c r="B131" s="54" t="s">
        <v>93</v>
      </c>
      <c r="C131" s="43">
        <v>1.25</v>
      </c>
      <c r="D131" s="43">
        <v>4293</v>
      </c>
      <c r="E131" s="43"/>
      <c r="F131" s="43"/>
      <c r="G131" s="43"/>
      <c r="H131" s="43"/>
      <c r="I131" s="43"/>
      <c r="J131" s="43"/>
      <c r="K131" s="43"/>
      <c r="L131" s="43"/>
      <c r="M131" s="43"/>
      <c r="N131" s="81"/>
      <c r="O131" s="43">
        <v>4293</v>
      </c>
      <c r="P131" s="45">
        <v>3207</v>
      </c>
      <c r="Q131" s="45">
        <v>7500</v>
      </c>
      <c r="R131" s="45"/>
    </row>
    <row r="132" spans="1:18" ht="14.25">
      <c r="A132" s="43"/>
      <c r="B132" s="54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81"/>
      <c r="O132" s="43"/>
      <c r="P132" s="45"/>
      <c r="Q132" s="45"/>
      <c r="R132" s="45"/>
    </row>
    <row r="133" spans="1:18" ht="15">
      <c r="A133" s="52"/>
      <c r="B133" s="52" t="s">
        <v>61</v>
      </c>
      <c r="C133" s="52">
        <v>7</v>
      </c>
      <c r="D133" s="43">
        <v>36725</v>
      </c>
      <c r="E133" s="43"/>
      <c r="F133" s="43">
        <v>8326</v>
      </c>
      <c r="G133" s="43"/>
      <c r="H133" s="43"/>
      <c r="I133" s="43"/>
      <c r="J133" s="43"/>
      <c r="K133" s="43"/>
      <c r="L133" s="43"/>
      <c r="M133" s="43"/>
      <c r="N133" s="81"/>
      <c r="O133" s="52">
        <v>45053</v>
      </c>
      <c r="P133" s="55">
        <v>3207</v>
      </c>
      <c r="Q133" s="55">
        <v>48260</v>
      </c>
      <c r="R133" s="45"/>
    </row>
    <row r="134" spans="1:18" ht="15">
      <c r="A134" s="43"/>
      <c r="B134" s="52" t="s">
        <v>66</v>
      </c>
      <c r="C134" s="43">
        <v>3.25</v>
      </c>
      <c r="D134" s="43">
        <v>19846</v>
      </c>
      <c r="E134" s="43"/>
      <c r="F134" s="43">
        <v>4549</v>
      </c>
      <c r="G134" s="43"/>
      <c r="H134" s="43"/>
      <c r="I134" s="43"/>
      <c r="J134" s="43"/>
      <c r="K134" s="43"/>
      <c r="L134" s="43"/>
      <c r="M134" s="43"/>
      <c r="N134" s="81"/>
      <c r="O134" s="52">
        <f>O123+O124+O125</f>
        <v>24395</v>
      </c>
      <c r="P134" s="55"/>
      <c r="Q134" s="55">
        <f>Q123+Q124+Q125</f>
        <v>24395</v>
      </c>
      <c r="R134" s="45"/>
    </row>
    <row r="135" spans="1:18" ht="15">
      <c r="A135" s="43"/>
      <c r="B135" s="52" t="s">
        <v>67</v>
      </c>
      <c r="C135" s="43">
        <v>2.5</v>
      </c>
      <c r="D135" s="43">
        <v>12586</v>
      </c>
      <c r="E135" s="43"/>
      <c r="F135" s="43">
        <v>3777</v>
      </c>
      <c r="G135" s="43"/>
      <c r="H135" s="43"/>
      <c r="I135" s="43"/>
      <c r="J135" s="43"/>
      <c r="K135" s="43"/>
      <c r="L135" s="43"/>
      <c r="M135" s="43"/>
      <c r="N135" s="81"/>
      <c r="O135" s="52">
        <v>16365</v>
      </c>
      <c r="P135" s="55"/>
      <c r="Q135" s="55">
        <f>Q127+Q128+Q129</f>
        <v>16365</v>
      </c>
      <c r="R135" s="45"/>
    </row>
    <row r="136" spans="1:18" ht="15">
      <c r="A136" s="43"/>
      <c r="B136" s="52" t="s">
        <v>68</v>
      </c>
      <c r="C136" s="43">
        <v>1.25</v>
      </c>
      <c r="D136" s="43">
        <v>4293</v>
      </c>
      <c r="E136" s="43"/>
      <c r="F136" s="43"/>
      <c r="G136" s="43"/>
      <c r="H136" s="43"/>
      <c r="I136" s="43"/>
      <c r="J136" s="43"/>
      <c r="K136" s="43"/>
      <c r="L136" s="43"/>
      <c r="M136" s="43"/>
      <c r="N136" s="81"/>
      <c r="O136" s="52">
        <v>4293</v>
      </c>
      <c r="P136" s="55">
        <v>3207</v>
      </c>
      <c r="Q136" s="55">
        <v>7500</v>
      </c>
      <c r="R136" s="45"/>
    </row>
    <row r="137" spans="1:18" ht="15">
      <c r="A137" s="43"/>
      <c r="B137" s="52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81"/>
      <c r="O137" s="43"/>
      <c r="P137" s="45"/>
      <c r="Q137" s="45"/>
      <c r="R137" s="45"/>
    </row>
    <row r="138" spans="1:18" ht="15.75">
      <c r="A138" s="88" t="s">
        <v>226</v>
      </c>
      <c r="B138" s="89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52"/>
      <c r="P138" s="52"/>
      <c r="Q138" s="52"/>
      <c r="R138" s="45"/>
    </row>
    <row r="139" spans="1:18" ht="14.25">
      <c r="A139" s="43">
        <v>1</v>
      </c>
      <c r="B139" s="49" t="s">
        <v>193</v>
      </c>
      <c r="C139" s="43">
        <v>2.75</v>
      </c>
      <c r="D139" s="43">
        <v>16718</v>
      </c>
      <c r="E139" s="43"/>
      <c r="F139" s="43">
        <v>3487</v>
      </c>
      <c r="G139" s="43"/>
      <c r="H139" s="43"/>
      <c r="I139" s="43"/>
      <c r="J139" s="43"/>
      <c r="K139" s="43"/>
      <c r="L139" s="43"/>
      <c r="M139" s="43"/>
      <c r="N139" s="81"/>
      <c r="O139" s="43">
        <f>SUM(D139:N139)</f>
        <v>20205</v>
      </c>
      <c r="P139" s="45"/>
      <c r="Q139" s="45">
        <v>20205</v>
      </c>
      <c r="R139" s="45"/>
    </row>
    <row r="140" spans="1:18" ht="14.25">
      <c r="A140" s="43">
        <v>2</v>
      </c>
      <c r="B140" s="49" t="s">
        <v>179</v>
      </c>
      <c r="C140" s="43">
        <v>0.5</v>
      </c>
      <c r="D140" s="43">
        <v>3031</v>
      </c>
      <c r="E140" s="43"/>
      <c r="F140" s="43">
        <v>606</v>
      </c>
      <c r="G140" s="43"/>
      <c r="H140" s="43"/>
      <c r="I140" s="43"/>
      <c r="J140" s="43"/>
      <c r="K140" s="43"/>
      <c r="L140" s="43"/>
      <c r="M140" s="43"/>
      <c r="N140" s="81"/>
      <c r="O140" s="43">
        <f>SUM(D140:N140)</f>
        <v>3637</v>
      </c>
      <c r="P140" s="45"/>
      <c r="Q140" s="45">
        <v>3637</v>
      </c>
      <c r="R140" s="45"/>
    </row>
    <row r="141" spans="1:18" ht="14.25">
      <c r="A141" s="43"/>
      <c r="B141" s="49"/>
      <c r="O141" s="47"/>
      <c r="P141" s="44"/>
      <c r="Q141" s="44"/>
      <c r="R141" s="45"/>
    </row>
    <row r="142" spans="1:18" ht="14.25">
      <c r="A142" s="43">
        <v>1</v>
      </c>
      <c r="B142" s="54" t="s">
        <v>125</v>
      </c>
      <c r="C142" s="43">
        <v>3</v>
      </c>
      <c r="D142" s="43">
        <v>14337</v>
      </c>
      <c r="E142" s="43"/>
      <c r="F142" s="43">
        <v>3839</v>
      </c>
      <c r="G142" s="43"/>
      <c r="H142" s="43"/>
      <c r="I142" s="43"/>
      <c r="J142" s="43"/>
      <c r="K142" s="43"/>
      <c r="L142" s="43"/>
      <c r="M142" s="43"/>
      <c r="N142" s="81"/>
      <c r="O142" s="43">
        <f>SUM(D142:N142)</f>
        <v>18176</v>
      </c>
      <c r="P142" s="45"/>
      <c r="Q142" s="45">
        <v>18176</v>
      </c>
      <c r="R142" s="45"/>
    </row>
    <row r="143" spans="1:18" ht="14.25">
      <c r="A143" s="43"/>
      <c r="B143" s="54"/>
      <c r="O143" s="47"/>
      <c r="P143" s="44"/>
      <c r="Q143" s="44"/>
      <c r="R143" s="45"/>
    </row>
    <row r="144" spans="1:18" ht="14.25">
      <c r="A144" s="43">
        <v>1</v>
      </c>
      <c r="B144" s="54" t="s">
        <v>64</v>
      </c>
      <c r="C144" s="43">
        <v>1</v>
      </c>
      <c r="D144" s="43">
        <v>3151</v>
      </c>
      <c r="E144" s="43"/>
      <c r="F144" s="43"/>
      <c r="G144" s="43"/>
      <c r="H144" s="43"/>
      <c r="I144" s="43"/>
      <c r="J144" s="43"/>
      <c r="K144" s="43"/>
      <c r="L144" s="43"/>
      <c r="M144" s="43"/>
      <c r="N144" s="81"/>
      <c r="O144" s="43">
        <v>3151</v>
      </c>
      <c r="P144" s="45">
        <f>$T$12*C144-O144</f>
        <v>2849</v>
      </c>
      <c r="Q144" s="45">
        <f>O144+P144</f>
        <v>6000</v>
      </c>
      <c r="R144" s="45"/>
    </row>
    <row r="145" spans="1:18" ht="14.25">
      <c r="A145" s="43"/>
      <c r="B145" s="54"/>
      <c r="R145" s="45"/>
    </row>
    <row r="146" spans="1:18" ht="15">
      <c r="A146" s="43"/>
      <c r="B146" s="52" t="s">
        <v>61</v>
      </c>
      <c r="C146" s="52">
        <v>7.25</v>
      </c>
      <c r="D146" s="52">
        <v>37237</v>
      </c>
      <c r="E146" s="43"/>
      <c r="F146" s="52">
        <v>7932</v>
      </c>
      <c r="G146" s="43"/>
      <c r="H146" s="43"/>
      <c r="I146" s="43"/>
      <c r="J146" s="43"/>
      <c r="K146" s="43"/>
      <c r="L146" s="43"/>
      <c r="M146" s="43"/>
      <c r="N146" s="81"/>
      <c r="O146" s="52">
        <v>45169</v>
      </c>
      <c r="P146" s="55">
        <v>2849</v>
      </c>
      <c r="Q146" s="55">
        <v>48018</v>
      </c>
      <c r="R146" s="45"/>
    </row>
    <row r="147" spans="1:18" ht="15">
      <c r="A147" s="43"/>
      <c r="B147" s="52" t="s">
        <v>66</v>
      </c>
      <c r="C147" s="43">
        <v>3.25</v>
      </c>
      <c r="D147" s="43">
        <v>19749</v>
      </c>
      <c r="E147" s="43"/>
      <c r="F147" s="43">
        <v>4093</v>
      </c>
      <c r="G147" s="43"/>
      <c r="H147" s="43"/>
      <c r="I147" s="43"/>
      <c r="J147" s="43"/>
      <c r="K147" s="43"/>
      <c r="L147" s="43"/>
      <c r="M147" s="43"/>
      <c r="N147" s="81"/>
      <c r="O147" s="52">
        <v>23842</v>
      </c>
      <c r="P147" s="55"/>
      <c r="Q147" s="55">
        <v>23842</v>
      </c>
      <c r="R147" s="45"/>
    </row>
    <row r="148" spans="1:18" ht="15">
      <c r="A148" s="43"/>
      <c r="B148" s="52" t="s">
        <v>67</v>
      </c>
      <c r="C148" s="43">
        <v>3</v>
      </c>
      <c r="D148" s="43">
        <v>14337</v>
      </c>
      <c r="E148" s="43"/>
      <c r="F148" s="43">
        <v>3839</v>
      </c>
      <c r="G148" s="43"/>
      <c r="H148" s="43"/>
      <c r="I148" s="43"/>
      <c r="J148" s="43"/>
      <c r="K148" s="43"/>
      <c r="L148" s="43"/>
      <c r="M148" s="43"/>
      <c r="N148" s="81"/>
      <c r="O148" s="52">
        <v>18176</v>
      </c>
      <c r="P148" s="55"/>
      <c r="Q148" s="55">
        <v>18176</v>
      </c>
      <c r="R148" s="45"/>
    </row>
    <row r="149" spans="1:18" ht="15">
      <c r="A149" s="43"/>
      <c r="B149" s="52" t="s">
        <v>68</v>
      </c>
      <c r="C149" s="43">
        <v>1</v>
      </c>
      <c r="D149" s="43">
        <v>3151</v>
      </c>
      <c r="E149" s="43"/>
      <c r="F149" s="43"/>
      <c r="G149" s="43"/>
      <c r="H149" s="43"/>
      <c r="I149" s="43"/>
      <c r="J149" s="43"/>
      <c r="K149" s="43"/>
      <c r="L149" s="43"/>
      <c r="M149" s="43"/>
      <c r="N149" s="81"/>
      <c r="O149" s="52">
        <v>3151</v>
      </c>
      <c r="P149" s="55">
        <v>2849</v>
      </c>
      <c r="Q149" s="55">
        <v>6000</v>
      </c>
      <c r="R149" s="45"/>
    </row>
    <row r="150" spans="1:18" ht="15">
      <c r="A150" s="43"/>
      <c r="B150" s="52"/>
      <c r="R150" s="45"/>
    </row>
    <row r="151" spans="1:18" ht="15.75">
      <c r="A151" s="88" t="s">
        <v>230</v>
      </c>
      <c r="B151" s="110"/>
      <c r="C151" s="80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81"/>
      <c r="O151" s="43"/>
      <c r="P151" s="45"/>
      <c r="Q151" s="45"/>
      <c r="R151" s="45"/>
    </row>
    <row r="152" spans="1:18" ht="14.25">
      <c r="A152" s="43">
        <v>1</v>
      </c>
      <c r="B152" s="54" t="s">
        <v>209</v>
      </c>
      <c r="C152" s="43">
        <v>0.5</v>
      </c>
      <c r="D152" s="43">
        <v>3327</v>
      </c>
      <c r="E152" s="43"/>
      <c r="F152" s="43">
        <v>665</v>
      </c>
      <c r="G152" s="43"/>
      <c r="H152" s="43"/>
      <c r="I152" s="43"/>
      <c r="J152" s="43"/>
      <c r="K152" s="43"/>
      <c r="L152" s="43"/>
      <c r="M152" s="43"/>
      <c r="N152" s="81"/>
      <c r="O152" s="43">
        <v>3992</v>
      </c>
      <c r="P152" s="45"/>
      <c r="Q152" s="45">
        <f>O152+P152</f>
        <v>3992</v>
      </c>
      <c r="R152" s="45"/>
    </row>
    <row r="153" spans="1:18" ht="14.25">
      <c r="A153" s="43">
        <v>2</v>
      </c>
      <c r="B153" s="54" t="s">
        <v>127</v>
      </c>
      <c r="C153" s="43">
        <v>2</v>
      </c>
      <c r="D153" s="43">
        <v>12558</v>
      </c>
      <c r="E153" s="43"/>
      <c r="F153" s="43">
        <v>3768</v>
      </c>
      <c r="G153" s="43"/>
      <c r="H153" s="43"/>
      <c r="I153" s="43"/>
      <c r="J153" s="43"/>
      <c r="K153" s="43"/>
      <c r="L153" s="43"/>
      <c r="M153" s="43"/>
      <c r="N153" s="81"/>
      <c r="O153" s="43">
        <f>SUM(D153:N153)</f>
        <v>16326</v>
      </c>
      <c r="P153" s="45"/>
      <c r="Q153" s="45">
        <f>O153+P153</f>
        <v>16326</v>
      </c>
      <c r="R153" s="45"/>
    </row>
    <row r="154" spans="1:18" ht="14.25">
      <c r="A154" s="43"/>
      <c r="B154" s="54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81"/>
      <c r="O154" s="43"/>
      <c r="P154" s="45"/>
      <c r="Q154" s="45"/>
      <c r="R154" s="45"/>
    </row>
    <row r="155" spans="1:18" ht="14.25">
      <c r="A155" s="43">
        <v>1</v>
      </c>
      <c r="B155" s="54" t="s">
        <v>128</v>
      </c>
      <c r="C155" s="43">
        <v>0.5</v>
      </c>
      <c r="D155" s="43">
        <v>2922</v>
      </c>
      <c r="E155" s="43"/>
      <c r="F155" s="43">
        <v>584</v>
      </c>
      <c r="G155" s="43"/>
      <c r="H155" s="43"/>
      <c r="I155" s="43"/>
      <c r="J155" s="43"/>
      <c r="K155" s="43"/>
      <c r="L155" s="43"/>
      <c r="M155" s="43"/>
      <c r="N155" s="81"/>
      <c r="O155" s="43">
        <v>3506</v>
      </c>
      <c r="P155" s="45"/>
      <c r="Q155" s="45">
        <f>O155+P155</f>
        <v>3506</v>
      </c>
      <c r="R155" s="45"/>
    </row>
    <row r="156" spans="1:18" ht="14.25">
      <c r="A156" s="43">
        <v>2</v>
      </c>
      <c r="B156" s="54" t="s">
        <v>129</v>
      </c>
      <c r="C156" s="43">
        <v>5.75</v>
      </c>
      <c r="D156" s="43">
        <v>26247</v>
      </c>
      <c r="E156" s="43"/>
      <c r="F156" s="43">
        <v>4805</v>
      </c>
      <c r="G156" s="43"/>
      <c r="H156" s="43"/>
      <c r="I156" s="43"/>
      <c r="J156" s="43"/>
      <c r="K156" s="43"/>
      <c r="L156" s="43"/>
      <c r="M156" s="43"/>
      <c r="N156" s="81"/>
      <c r="O156" s="43">
        <v>31052</v>
      </c>
      <c r="P156" s="45">
        <v>3448</v>
      </c>
      <c r="Q156" s="45">
        <v>34500</v>
      </c>
      <c r="R156" s="45"/>
    </row>
    <row r="157" spans="1:18" ht="14.25">
      <c r="A157" s="51"/>
      <c r="B157" s="54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81"/>
      <c r="O157" s="43"/>
      <c r="P157" s="45"/>
      <c r="Q157" s="45"/>
      <c r="R157" s="45"/>
    </row>
    <row r="158" spans="1:18" ht="14.25">
      <c r="A158" s="43"/>
      <c r="B158" s="54" t="s">
        <v>41</v>
      </c>
      <c r="C158" s="43">
        <v>1.5</v>
      </c>
      <c r="D158" s="43">
        <v>5435</v>
      </c>
      <c r="E158" s="43"/>
      <c r="F158" s="43"/>
      <c r="G158" s="43"/>
      <c r="H158" s="43"/>
      <c r="I158" s="43"/>
      <c r="J158" s="43"/>
      <c r="K158" s="43"/>
      <c r="L158" s="43"/>
      <c r="M158" s="43"/>
      <c r="N158" s="81"/>
      <c r="O158" s="43">
        <v>5435</v>
      </c>
      <c r="P158" s="45">
        <v>3565</v>
      </c>
      <c r="Q158" s="45">
        <v>9000</v>
      </c>
      <c r="R158" s="45"/>
    </row>
    <row r="159" spans="1:18" ht="14.25">
      <c r="A159" s="43">
        <v>1</v>
      </c>
      <c r="B159" s="54" t="s">
        <v>76</v>
      </c>
      <c r="C159" s="43">
        <v>0.5</v>
      </c>
      <c r="D159" s="43">
        <v>2088</v>
      </c>
      <c r="E159" s="43"/>
      <c r="F159" s="43"/>
      <c r="G159" s="43"/>
      <c r="H159" s="43"/>
      <c r="I159" s="43"/>
      <c r="J159" s="43"/>
      <c r="K159" s="43"/>
      <c r="L159" s="43"/>
      <c r="M159" s="43"/>
      <c r="N159" s="81"/>
      <c r="O159" s="43">
        <v>2088</v>
      </c>
      <c r="P159" s="45">
        <v>912</v>
      </c>
      <c r="Q159" s="45">
        <v>3000</v>
      </c>
      <c r="R159" s="45"/>
    </row>
    <row r="160" spans="1:18" ht="14.25">
      <c r="A160" s="43"/>
      <c r="B160" s="54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81"/>
      <c r="O160" s="43"/>
      <c r="P160" s="45"/>
      <c r="Q160" s="45"/>
      <c r="R160" s="45"/>
    </row>
    <row r="161" spans="1:18" ht="15">
      <c r="A161" s="43"/>
      <c r="B161" s="52" t="s">
        <v>61</v>
      </c>
      <c r="C161" s="52">
        <v>10.75</v>
      </c>
      <c r="D161" s="43">
        <v>52578</v>
      </c>
      <c r="E161" s="43"/>
      <c r="F161" s="43">
        <v>9822</v>
      </c>
      <c r="G161" s="43"/>
      <c r="H161" s="43"/>
      <c r="I161" s="43"/>
      <c r="J161" s="43"/>
      <c r="K161" s="43"/>
      <c r="L161" s="43"/>
      <c r="M161" s="43"/>
      <c r="N161" s="81"/>
      <c r="O161" s="52">
        <v>62399</v>
      </c>
      <c r="P161" s="55">
        <v>7925</v>
      </c>
      <c r="Q161" s="55">
        <v>70324</v>
      </c>
      <c r="R161" s="45"/>
    </row>
    <row r="162" spans="1:18" ht="15">
      <c r="A162" s="43"/>
      <c r="B162" s="52" t="s">
        <v>66</v>
      </c>
      <c r="C162" s="43">
        <v>2.5</v>
      </c>
      <c r="D162" s="43">
        <v>15885</v>
      </c>
      <c r="E162" s="43"/>
      <c r="F162" s="43">
        <v>4433</v>
      </c>
      <c r="G162" s="43"/>
      <c r="H162" s="43"/>
      <c r="I162" s="43"/>
      <c r="J162" s="43"/>
      <c r="K162" s="43"/>
      <c r="L162" s="43"/>
      <c r="M162" s="43"/>
      <c r="N162" s="81"/>
      <c r="O162" s="52">
        <v>20318</v>
      </c>
      <c r="P162" s="55"/>
      <c r="Q162" s="55">
        <v>20318</v>
      </c>
      <c r="R162" s="45"/>
    </row>
    <row r="163" spans="1:18" ht="15">
      <c r="A163" s="43"/>
      <c r="B163" s="52" t="s">
        <v>67</v>
      </c>
      <c r="C163" s="43">
        <v>6.25</v>
      </c>
      <c r="D163" s="43">
        <v>29169</v>
      </c>
      <c r="E163" s="43"/>
      <c r="F163" s="43">
        <v>5389</v>
      </c>
      <c r="G163" s="43"/>
      <c r="H163" s="43"/>
      <c r="I163" s="43"/>
      <c r="J163" s="43"/>
      <c r="K163" s="43"/>
      <c r="L163" s="43"/>
      <c r="M163" s="43"/>
      <c r="N163" s="81"/>
      <c r="O163" s="52">
        <v>34558</v>
      </c>
      <c r="P163" s="55">
        <v>3448</v>
      </c>
      <c r="Q163" s="55">
        <v>38006</v>
      </c>
      <c r="R163" s="45"/>
    </row>
    <row r="164" spans="1:18" ht="15">
      <c r="A164" s="43"/>
      <c r="B164" s="52" t="s">
        <v>68</v>
      </c>
      <c r="C164" s="43">
        <v>1.5</v>
      </c>
      <c r="D164" s="43">
        <v>5435</v>
      </c>
      <c r="E164" s="43"/>
      <c r="F164" s="43"/>
      <c r="G164" s="43"/>
      <c r="H164" s="43"/>
      <c r="I164" s="43"/>
      <c r="J164" s="43"/>
      <c r="K164" s="43"/>
      <c r="L164" s="43"/>
      <c r="M164" s="43"/>
      <c r="N164" s="81"/>
      <c r="O164" s="52">
        <v>5435</v>
      </c>
      <c r="P164" s="55">
        <v>3565</v>
      </c>
      <c r="Q164" s="55">
        <v>9000</v>
      </c>
      <c r="R164" s="45"/>
    </row>
    <row r="165" spans="1:18" ht="15">
      <c r="A165" s="43"/>
      <c r="B165" s="52" t="s">
        <v>94</v>
      </c>
      <c r="C165" s="43">
        <v>0.5</v>
      </c>
      <c r="D165" s="43">
        <v>2088</v>
      </c>
      <c r="E165" s="43"/>
      <c r="F165" s="43"/>
      <c r="G165" s="43"/>
      <c r="H165" s="43"/>
      <c r="I165" s="43"/>
      <c r="J165" s="43"/>
      <c r="K165" s="43"/>
      <c r="L165" s="43"/>
      <c r="M165" s="43"/>
      <c r="N165" s="81"/>
      <c r="O165" s="52">
        <v>2088</v>
      </c>
      <c r="P165" s="55">
        <v>912</v>
      </c>
      <c r="Q165" s="55">
        <v>3000</v>
      </c>
      <c r="R165" s="45"/>
    </row>
    <row r="166" spans="1:18" ht="14.25">
      <c r="A166" s="43"/>
      <c r="B166" s="47"/>
      <c r="R166" s="45"/>
    </row>
    <row r="167" spans="1:18" ht="15.75">
      <c r="A167" s="91" t="s">
        <v>225</v>
      </c>
      <c r="B167" s="90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5"/>
    </row>
    <row r="168" spans="1:18" ht="14.25">
      <c r="A168" s="43">
        <v>1</v>
      </c>
      <c r="B168" s="54" t="s">
        <v>194</v>
      </c>
      <c r="C168" s="43">
        <v>0.5</v>
      </c>
      <c r="D168" s="43">
        <v>3887</v>
      </c>
      <c r="E168" s="43"/>
      <c r="F168" s="43">
        <v>1166</v>
      </c>
      <c r="G168" s="43"/>
      <c r="H168" s="43">
        <v>972</v>
      </c>
      <c r="I168" s="43"/>
      <c r="J168" s="43"/>
      <c r="K168" s="43"/>
      <c r="L168" s="43"/>
      <c r="M168" s="43"/>
      <c r="N168" s="81"/>
      <c r="O168" s="43">
        <v>6025</v>
      </c>
      <c r="P168" s="45"/>
      <c r="Q168" s="45">
        <f>O168+P168</f>
        <v>6025</v>
      </c>
      <c r="R168" s="45"/>
    </row>
    <row r="169" spans="1:18" ht="14.25">
      <c r="A169" s="43">
        <v>2</v>
      </c>
      <c r="B169" s="54" t="s">
        <v>126</v>
      </c>
      <c r="C169" s="43">
        <v>6.5</v>
      </c>
      <c r="D169" s="43">
        <v>39567</v>
      </c>
      <c r="E169" s="43"/>
      <c r="F169" s="43">
        <v>10780</v>
      </c>
      <c r="G169" s="43"/>
      <c r="H169" s="43"/>
      <c r="I169" s="43"/>
      <c r="J169" s="43"/>
      <c r="K169" s="43"/>
      <c r="L169" s="43"/>
      <c r="M169" s="43"/>
      <c r="N169" s="81"/>
      <c r="O169" s="43">
        <f>SUM(D169:N169)</f>
        <v>50347</v>
      </c>
      <c r="P169" s="45"/>
      <c r="Q169" s="45">
        <f>O169+P169</f>
        <v>50347</v>
      </c>
      <c r="R169" s="45"/>
    </row>
    <row r="170" spans="1:18" ht="14.25">
      <c r="A170" s="43"/>
      <c r="B170" s="54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81"/>
      <c r="O170" s="43"/>
      <c r="P170" s="45"/>
      <c r="Q170" s="45"/>
      <c r="R170" s="45"/>
    </row>
    <row r="171" spans="1:18" ht="14.25">
      <c r="A171" s="43">
        <v>1</v>
      </c>
      <c r="B171" s="54" t="s">
        <v>64</v>
      </c>
      <c r="C171" s="43">
        <v>2</v>
      </c>
      <c r="D171" s="43">
        <v>7247</v>
      </c>
      <c r="E171" s="43"/>
      <c r="F171" s="43"/>
      <c r="G171" s="43"/>
      <c r="H171" s="43"/>
      <c r="I171" s="43"/>
      <c r="J171" s="43"/>
      <c r="K171" s="43"/>
      <c r="L171" s="43"/>
      <c r="M171" s="43"/>
      <c r="N171" s="81"/>
      <c r="O171" s="43">
        <v>7247</v>
      </c>
      <c r="P171" s="45">
        <f>$T$12*C171-O171</f>
        <v>4753</v>
      </c>
      <c r="Q171" s="45">
        <f>O171+P171</f>
        <v>12000</v>
      </c>
      <c r="R171" s="45"/>
    </row>
    <row r="172" spans="1:18" ht="14.25">
      <c r="A172" s="43"/>
      <c r="B172" s="54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81"/>
      <c r="O172" s="43"/>
      <c r="P172" s="45"/>
      <c r="Q172" s="45"/>
      <c r="R172" s="45"/>
    </row>
    <row r="173" spans="1:18" ht="14.25">
      <c r="A173" s="43">
        <v>1</v>
      </c>
      <c r="B173" s="54" t="s">
        <v>218</v>
      </c>
      <c r="C173" s="43">
        <v>2.75</v>
      </c>
      <c r="D173" s="43">
        <v>16095</v>
      </c>
      <c r="E173" s="43"/>
      <c r="F173" s="43">
        <v>3219</v>
      </c>
      <c r="G173" s="43"/>
      <c r="H173" s="43"/>
      <c r="I173" s="43"/>
      <c r="J173" s="43"/>
      <c r="K173" s="43"/>
      <c r="L173" s="43"/>
      <c r="M173" s="43"/>
      <c r="N173" s="81"/>
      <c r="O173" s="43">
        <f>SUM(D173:N173)</f>
        <v>19314</v>
      </c>
      <c r="P173" s="45"/>
      <c r="Q173" s="45">
        <f>O173+P173</f>
        <v>19314</v>
      </c>
      <c r="R173" s="45"/>
    </row>
    <row r="174" spans="1:18" ht="14.25">
      <c r="A174" s="43"/>
      <c r="B174" s="54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81"/>
      <c r="O174" s="43"/>
      <c r="P174" s="45"/>
      <c r="Q174" s="45"/>
      <c r="R174" s="45"/>
    </row>
    <row r="175" spans="1:18" ht="14.25">
      <c r="A175" s="43"/>
      <c r="B175" s="54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81"/>
      <c r="O175" s="43"/>
      <c r="P175" s="45"/>
      <c r="Q175" s="45"/>
      <c r="R175" s="45"/>
    </row>
    <row r="176" spans="1:18" ht="14.25">
      <c r="A176" s="43"/>
      <c r="B176" s="54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81"/>
      <c r="O176" s="43"/>
      <c r="P176" s="45"/>
      <c r="Q176" s="45"/>
      <c r="R176" s="45"/>
    </row>
    <row r="177" spans="1:18" ht="15">
      <c r="A177" s="43"/>
      <c r="B177" s="52" t="s">
        <v>61</v>
      </c>
      <c r="C177" s="52">
        <v>11.75</v>
      </c>
      <c r="D177" s="43">
        <v>66796</v>
      </c>
      <c r="E177" s="43"/>
      <c r="F177" s="43">
        <v>15165</v>
      </c>
      <c r="G177" s="43"/>
      <c r="H177" s="43">
        <v>972</v>
      </c>
      <c r="I177" s="43"/>
      <c r="J177" s="43"/>
      <c r="K177" s="43"/>
      <c r="L177" s="43"/>
      <c r="M177" s="43"/>
      <c r="N177" s="81"/>
      <c r="O177" s="52">
        <v>82933</v>
      </c>
      <c r="P177" s="55">
        <f>SUM(P168:P176)</f>
        <v>4753</v>
      </c>
      <c r="Q177" s="55">
        <f>SUM(Q168:Q176)</f>
        <v>87686</v>
      </c>
      <c r="R177" s="45"/>
    </row>
    <row r="178" spans="1:18" ht="15">
      <c r="A178" s="43"/>
      <c r="B178" s="52" t="s">
        <v>66</v>
      </c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81"/>
      <c r="O178" s="52"/>
      <c r="P178" s="55"/>
      <c r="Q178" s="55"/>
      <c r="R178" s="45"/>
    </row>
    <row r="179" spans="1:18" ht="15">
      <c r="A179" s="43"/>
      <c r="B179" s="52" t="s">
        <v>67</v>
      </c>
      <c r="C179" s="43">
        <v>7</v>
      </c>
      <c r="D179" s="43">
        <v>43454</v>
      </c>
      <c r="E179" s="43"/>
      <c r="F179" s="43">
        <v>11946</v>
      </c>
      <c r="G179" s="43"/>
      <c r="H179" s="43">
        <v>972</v>
      </c>
      <c r="I179" s="43"/>
      <c r="J179" s="43"/>
      <c r="K179" s="43"/>
      <c r="L179" s="43"/>
      <c r="M179" s="43"/>
      <c r="N179" s="81"/>
      <c r="O179" s="52">
        <v>56372</v>
      </c>
      <c r="P179" s="55"/>
      <c r="Q179" s="55">
        <v>56372</v>
      </c>
      <c r="R179" s="45"/>
    </row>
    <row r="180" spans="1:18" ht="15">
      <c r="A180" s="43"/>
      <c r="B180" s="52" t="s">
        <v>68</v>
      </c>
      <c r="C180" s="43">
        <v>2</v>
      </c>
      <c r="D180" s="43">
        <v>7247</v>
      </c>
      <c r="E180" s="43"/>
      <c r="F180" s="43"/>
      <c r="G180" s="43"/>
      <c r="H180" s="43"/>
      <c r="I180" s="43"/>
      <c r="J180" s="43"/>
      <c r="K180" s="43"/>
      <c r="L180" s="43"/>
      <c r="M180" s="43"/>
      <c r="N180" s="81"/>
      <c r="O180" s="52">
        <f>O171</f>
        <v>7247</v>
      </c>
      <c r="P180" s="55">
        <f>P171</f>
        <v>4753</v>
      </c>
      <c r="Q180" s="55">
        <f>Q171</f>
        <v>12000</v>
      </c>
      <c r="R180" s="45"/>
    </row>
    <row r="181" spans="1:18" ht="15">
      <c r="A181" s="43"/>
      <c r="B181" s="52" t="s">
        <v>94</v>
      </c>
      <c r="C181" s="43">
        <v>2.75</v>
      </c>
      <c r="D181" s="43">
        <v>16095</v>
      </c>
      <c r="E181" s="43"/>
      <c r="F181" s="43">
        <v>3219</v>
      </c>
      <c r="G181" s="43"/>
      <c r="H181" s="43"/>
      <c r="I181" s="43"/>
      <c r="J181" s="43"/>
      <c r="K181" s="43"/>
      <c r="L181" s="43"/>
      <c r="M181" s="43"/>
      <c r="N181" s="81"/>
      <c r="O181" s="52">
        <f>O173</f>
        <v>19314</v>
      </c>
      <c r="P181" s="55"/>
      <c r="Q181" s="55">
        <f>Q173</f>
        <v>19314</v>
      </c>
      <c r="R181" s="45"/>
    </row>
    <row r="182" spans="1:18" ht="15">
      <c r="A182" s="43"/>
      <c r="B182" s="52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81"/>
      <c r="O182" s="52"/>
      <c r="P182" s="55"/>
      <c r="Q182" s="55"/>
      <c r="R182" s="45"/>
    </row>
    <row r="183" spans="1:18" ht="15">
      <c r="A183" s="43"/>
      <c r="B183" s="52"/>
      <c r="R183" s="45"/>
    </row>
    <row r="184" spans="1:18" ht="15.75">
      <c r="A184" s="88" t="s">
        <v>231</v>
      </c>
      <c r="B184" s="89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81"/>
      <c r="O184" s="43"/>
      <c r="P184" s="45"/>
      <c r="Q184" s="45"/>
      <c r="R184" s="45"/>
    </row>
    <row r="185" spans="1:18" ht="14.25">
      <c r="A185" s="43">
        <v>1</v>
      </c>
      <c r="B185" s="54" t="s">
        <v>13</v>
      </c>
      <c r="C185" s="43">
        <v>0.5</v>
      </c>
      <c r="D185" s="43">
        <v>2630</v>
      </c>
      <c r="E185" s="43"/>
      <c r="F185" s="43">
        <v>526</v>
      </c>
      <c r="G185" s="43"/>
      <c r="H185" s="43"/>
      <c r="I185" s="43"/>
      <c r="J185" s="43"/>
      <c r="K185" s="43"/>
      <c r="L185" s="43"/>
      <c r="M185" s="43"/>
      <c r="N185" s="81"/>
      <c r="O185" s="43">
        <v>3156</v>
      </c>
      <c r="P185" s="45"/>
      <c r="Q185" s="45">
        <f>O185+P185</f>
        <v>3156</v>
      </c>
      <c r="R185" s="45"/>
    </row>
    <row r="186" spans="1:18" ht="14.25">
      <c r="A186" s="43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93"/>
      <c r="O186" s="43"/>
      <c r="P186" s="45"/>
      <c r="Q186" s="45"/>
      <c r="R186" s="45"/>
    </row>
    <row r="187" spans="1:18" ht="14.25">
      <c r="A187" s="43">
        <v>1</v>
      </c>
      <c r="B187" s="54" t="s">
        <v>279</v>
      </c>
      <c r="C187" s="43">
        <v>1</v>
      </c>
      <c r="D187" s="43">
        <v>4619</v>
      </c>
      <c r="E187" s="43"/>
      <c r="F187" s="43">
        <v>1386</v>
      </c>
      <c r="G187" s="43"/>
      <c r="H187" s="43"/>
      <c r="I187" s="43"/>
      <c r="J187" s="43"/>
      <c r="K187" s="43"/>
      <c r="L187" s="43"/>
      <c r="M187" s="43"/>
      <c r="N187" s="81"/>
      <c r="O187" s="43">
        <f>SUM(D187:N187)</f>
        <v>6005</v>
      </c>
      <c r="P187" s="45"/>
      <c r="Q187" s="45">
        <f>O187+P187</f>
        <v>6005</v>
      </c>
      <c r="R187" s="45"/>
    </row>
    <row r="188" spans="1:18" ht="14.25">
      <c r="A188" s="43">
        <v>2</v>
      </c>
      <c r="B188" s="54" t="s">
        <v>206</v>
      </c>
      <c r="C188" s="43">
        <v>1</v>
      </c>
      <c r="D188" s="43">
        <v>4619</v>
      </c>
      <c r="E188" s="43"/>
      <c r="F188" s="43">
        <v>1386</v>
      </c>
      <c r="G188" s="43"/>
      <c r="H188" s="43"/>
      <c r="I188" s="43"/>
      <c r="J188" s="43"/>
      <c r="K188" s="43"/>
      <c r="L188" s="43"/>
      <c r="M188" s="43"/>
      <c r="N188" s="81"/>
      <c r="O188" s="81">
        <v>6005</v>
      </c>
      <c r="P188" s="45"/>
      <c r="Q188" s="45">
        <f>O188+P188</f>
        <v>6005</v>
      </c>
      <c r="R188" s="45"/>
    </row>
    <row r="189" spans="1:18" ht="14.25">
      <c r="A189" s="43">
        <v>3</v>
      </c>
      <c r="B189" s="49" t="s">
        <v>207</v>
      </c>
      <c r="C189" s="43">
        <v>1</v>
      </c>
      <c r="D189" s="43">
        <v>4619</v>
      </c>
      <c r="E189" s="43"/>
      <c r="F189" s="43">
        <v>1386</v>
      </c>
      <c r="G189" s="43"/>
      <c r="H189" s="43"/>
      <c r="I189" s="43"/>
      <c r="J189" s="43"/>
      <c r="K189" s="43"/>
      <c r="L189" s="43"/>
      <c r="M189" s="43"/>
      <c r="N189" s="81"/>
      <c r="O189" s="81">
        <v>6005</v>
      </c>
      <c r="P189" s="45"/>
      <c r="Q189" s="45">
        <f>O189+P189</f>
        <v>6005</v>
      </c>
      <c r="R189" s="45"/>
    </row>
    <row r="190" spans="1:18" ht="14.25">
      <c r="A190" s="43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93"/>
      <c r="O190" s="43"/>
      <c r="P190" s="45"/>
      <c r="Q190" s="45"/>
      <c r="R190" s="45"/>
    </row>
    <row r="191" spans="1:18" ht="14.25">
      <c r="A191" s="43">
        <v>1</v>
      </c>
      <c r="B191" s="54" t="s">
        <v>64</v>
      </c>
      <c r="C191" s="43">
        <v>1</v>
      </c>
      <c r="D191" s="43">
        <v>3624</v>
      </c>
      <c r="E191" s="43"/>
      <c r="F191" s="43"/>
      <c r="G191" s="43"/>
      <c r="H191" s="43"/>
      <c r="I191" s="43"/>
      <c r="J191" s="43"/>
      <c r="K191" s="43"/>
      <c r="L191" s="43"/>
      <c r="M191" s="43"/>
      <c r="N191" s="81"/>
      <c r="O191" s="43">
        <v>3624</v>
      </c>
      <c r="P191" s="45">
        <f>$T$12*C191-O191</f>
        <v>2376</v>
      </c>
      <c r="Q191" s="45">
        <f>O191+P191</f>
        <v>6000</v>
      </c>
      <c r="R191" s="45"/>
    </row>
    <row r="192" spans="15:18" ht="14.25">
      <c r="O192" s="43"/>
      <c r="P192" s="43"/>
      <c r="Q192" s="43"/>
      <c r="R192" s="45"/>
    </row>
    <row r="193" spans="1:18" ht="15">
      <c r="A193" s="47"/>
      <c r="B193" s="52" t="s">
        <v>61</v>
      </c>
      <c r="C193" s="52">
        <v>4.5</v>
      </c>
      <c r="D193" s="43">
        <v>20111</v>
      </c>
      <c r="E193" s="43"/>
      <c r="F193" s="43">
        <v>4684</v>
      </c>
      <c r="G193" s="43"/>
      <c r="H193" s="43"/>
      <c r="I193" s="43"/>
      <c r="J193" s="43"/>
      <c r="K193" s="43"/>
      <c r="L193" s="43"/>
      <c r="M193" s="43"/>
      <c r="N193" s="81"/>
      <c r="O193" s="55">
        <v>24795</v>
      </c>
      <c r="P193" s="55">
        <v>2376</v>
      </c>
      <c r="Q193" s="55">
        <f>SUM(Q185:Q191)</f>
        <v>27171</v>
      </c>
      <c r="R193" s="45"/>
    </row>
    <row r="194" spans="1:18" ht="15">
      <c r="A194" s="43"/>
      <c r="B194" s="52" t="s">
        <v>66</v>
      </c>
      <c r="C194" s="43">
        <v>0.5</v>
      </c>
      <c r="D194" s="43">
        <v>2630</v>
      </c>
      <c r="E194" s="43"/>
      <c r="F194" s="43">
        <v>526</v>
      </c>
      <c r="G194" s="43"/>
      <c r="H194" s="43"/>
      <c r="I194" s="43"/>
      <c r="J194" s="43"/>
      <c r="K194" s="43"/>
      <c r="L194" s="43"/>
      <c r="M194" s="43"/>
      <c r="N194" s="81"/>
      <c r="O194" s="55">
        <v>3156</v>
      </c>
      <c r="P194" s="55"/>
      <c r="Q194" s="55">
        <v>3156</v>
      </c>
      <c r="R194" s="45"/>
    </row>
    <row r="195" spans="1:18" ht="15">
      <c r="A195" s="43"/>
      <c r="B195" s="52" t="s">
        <v>67</v>
      </c>
      <c r="C195" s="43">
        <v>3</v>
      </c>
      <c r="D195" s="43">
        <v>13857</v>
      </c>
      <c r="E195" s="43"/>
      <c r="F195" s="43">
        <v>4158</v>
      </c>
      <c r="G195" s="43"/>
      <c r="H195" s="43"/>
      <c r="I195" s="43"/>
      <c r="J195" s="43"/>
      <c r="K195" s="43"/>
      <c r="L195" s="43"/>
      <c r="M195" s="43"/>
      <c r="N195" s="81"/>
      <c r="O195" s="55">
        <f>SUM(O187:O189)</f>
        <v>18015</v>
      </c>
      <c r="P195" s="55"/>
      <c r="Q195" s="55">
        <f>SUM(Q187:Q189)</f>
        <v>18015</v>
      </c>
      <c r="R195" s="45"/>
    </row>
    <row r="196" spans="1:18" ht="15">
      <c r="A196" s="43"/>
      <c r="B196" s="52" t="s">
        <v>109</v>
      </c>
      <c r="C196" s="43">
        <v>1</v>
      </c>
      <c r="D196" s="43">
        <v>3624</v>
      </c>
      <c r="E196" s="43"/>
      <c r="F196" s="43"/>
      <c r="G196" s="43"/>
      <c r="H196" s="43"/>
      <c r="I196" s="43"/>
      <c r="J196" s="43"/>
      <c r="K196" s="43"/>
      <c r="L196" s="43"/>
      <c r="M196" s="43"/>
      <c r="N196" s="81"/>
      <c r="O196" s="55">
        <v>3624</v>
      </c>
      <c r="P196" s="55">
        <v>2376</v>
      </c>
      <c r="Q196" s="55">
        <v>6000</v>
      </c>
      <c r="R196" s="45"/>
    </row>
    <row r="197" spans="1:18" ht="15">
      <c r="A197" s="43"/>
      <c r="B197" s="52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81"/>
      <c r="O197" s="55"/>
      <c r="P197" s="55"/>
      <c r="Q197" s="55"/>
      <c r="R197" s="45"/>
    </row>
    <row r="198" spans="1:18" ht="15">
      <c r="A198" s="43"/>
      <c r="B198" s="52"/>
      <c r="C198" s="41" t="s">
        <v>29</v>
      </c>
      <c r="O198" s="42"/>
      <c r="R198" s="45"/>
    </row>
    <row r="199" spans="1:18" ht="18">
      <c r="A199" s="158" t="s">
        <v>273</v>
      </c>
      <c r="B199" s="159"/>
      <c r="C199" s="160"/>
      <c r="D199" s="160"/>
      <c r="E199" s="161"/>
      <c r="F199" s="43"/>
      <c r="G199" s="43"/>
      <c r="H199" s="43"/>
      <c r="I199" s="43"/>
      <c r="J199" s="43"/>
      <c r="K199" s="43"/>
      <c r="L199" s="43"/>
      <c r="M199" s="43"/>
      <c r="N199" s="81"/>
      <c r="O199" s="45"/>
      <c r="P199" s="45"/>
      <c r="Q199" s="45"/>
      <c r="R199" s="45"/>
    </row>
    <row r="200" spans="1:19" ht="14.25">
      <c r="A200" s="43" t="s">
        <v>25</v>
      </c>
      <c r="B200" s="47" t="s">
        <v>130</v>
      </c>
      <c r="C200" s="43">
        <v>2</v>
      </c>
      <c r="D200" s="43">
        <v>10159</v>
      </c>
      <c r="E200" s="43"/>
      <c r="F200" s="43">
        <v>1916</v>
      </c>
      <c r="G200" s="43"/>
      <c r="H200" s="43"/>
      <c r="I200" s="43"/>
      <c r="J200" s="43"/>
      <c r="K200" s="43"/>
      <c r="L200" s="43"/>
      <c r="M200" s="43"/>
      <c r="N200" s="81"/>
      <c r="O200" s="43">
        <f>SUM(D200:N200)</f>
        <v>12075</v>
      </c>
      <c r="P200" s="45"/>
      <c r="Q200" s="45">
        <v>12075</v>
      </c>
      <c r="R200" s="45"/>
      <c r="S200" s="58"/>
    </row>
    <row r="201" spans="1:19" ht="14.25">
      <c r="A201" s="43"/>
      <c r="B201" s="47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81"/>
      <c r="O201" s="43"/>
      <c r="P201" s="45"/>
      <c r="Q201" s="45"/>
      <c r="R201" s="45"/>
      <c r="S201" s="58"/>
    </row>
    <row r="202" spans="1:19" ht="14.25">
      <c r="A202" s="43">
        <v>1</v>
      </c>
      <c r="B202" s="47" t="s">
        <v>280</v>
      </c>
      <c r="C202" s="43">
        <v>1</v>
      </c>
      <c r="D202" s="43">
        <v>5081</v>
      </c>
      <c r="E202" s="43"/>
      <c r="F202" s="43">
        <v>1524</v>
      </c>
      <c r="G202" s="43"/>
      <c r="H202" s="43"/>
      <c r="I202" s="43"/>
      <c r="J202" s="43"/>
      <c r="K202" s="43"/>
      <c r="L202" s="43"/>
      <c r="M202" s="43"/>
      <c r="N202" s="81"/>
      <c r="O202" s="43">
        <f>SUM(D202:N202)</f>
        <v>6605</v>
      </c>
      <c r="P202" s="45"/>
      <c r="Q202" s="45">
        <v>6605</v>
      </c>
      <c r="R202" s="45"/>
      <c r="S202" s="58"/>
    </row>
    <row r="203" spans="1:19" ht="14.25">
      <c r="A203" s="43">
        <v>2</v>
      </c>
      <c r="B203" s="54" t="s">
        <v>276</v>
      </c>
      <c r="C203" s="43">
        <v>4.5</v>
      </c>
      <c r="D203" s="43">
        <v>20412</v>
      </c>
      <c r="F203" s="43">
        <v>4850</v>
      </c>
      <c r="G203" s="43"/>
      <c r="H203" s="43"/>
      <c r="I203" s="43"/>
      <c r="J203" s="43"/>
      <c r="K203" s="43"/>
      <c r="L203" s="43"/>
      <c r="M203" s="43"/>
      <c r="N203" s="81"/>
      <c r="O203" s="43">
        <f>SUM(D203:N203)</f>
        <v>25262</v>
      </c>
      <c r="P203" s="45">
        <v>1738</v>
      </c>
      <c r="Q203" s="45">
        <v>27000</v>
      </c>
      <c r="R203" s="45"/>
      <c r="S203" s="58"/>
    </row>
    <row r="204" spans="1:19" ht="14.25">
      <c r="A204" s="43"/>
      <c r="B204" s="54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81"/>
      <c r="O204" s="43"/>
      <c r="P204" s="45"/>
      <c r="Q204" s="45"/>
      <c r="R204" s="45"/>
      <c r="S204" s="58"/>
    </row>
    <row r="205" spans="1:18" ht="14.25">
      <c r="A205" s="43">
        <v>1</v>
      </c>
      <c r="B205" s="54" t="s">
        <v>64</v>
      </c>
      <c r="C205" s="43">
        <v>4.5</v>
      </c>
      <c r="D205" s="43">
        <v>14179</v>
      </c>
      <c r="E205" s="43"/>
      <c r="F205" s="43"/>
      <c r="G205" s="43"/>
      <c r="H205" s="43"/>
      <c r="I205" s="43"/>
      <c r="J205" s="43"/>
      <c r="K205" s="43"/>
      <c r="L205" s="43"/>
      <c r="M205" s="43"/>
      <c r="N205" s="81"/>
      <c r="O205" s="43">
        <v>14179</v>
      </c>
      <c r="P205" s="45">
        <v>12821</v>
      </c>
      <c r="Q205" s="45">
        <v>27000</v>
      </c>
      <c r="R205" s="45"/>
    </row>
    <row r="206" spans="1:18" ht="14.25">
      <c r="A206" s="43">
        <v>2</v>
      </c>
      <c r="B206" s="54" t="s">
        <v>243</v>
      </c>
      <c r="C206" s="43">
        <v>0.5</v>
      </c>
      <c r="D206" s="43">
        <v>1576</v>
      </c>
      <c r="E206" s="43"/>
      <c r="F206" s="43"/>
      <c r="G206" s="43"/>
      <c r="H206" s="43"/>
      <c r="I206" s="43"/>
      <c r="J206" s="43"/>
      <c r="K206" s="43"/>
      <c r="L206" s="43"/>
      <c r="M206" s="43"/>
      <c r="N206" s="81"/>
      <c r="O206" s="43">
        <v>1576</v>
      </c>
      <c r="P206" s="45">
        <v>1424</v>
      </c>
      <c r="Q206" s="45">
        <v>3000</v>
      </c>
      <c r="R206" s="45"/>
    </row>
    <row r="207" spans="1:18" ht="14.25">
      <c r="A207" s="43"/>
      <c r="B207" s="54"/>
      <c r="C207" s="43"/>
      <c r="D207" s="43"/>
      <c r="E207" s="43"/>
      <c r="F207" s="43"/>
      <c r="G207" s="43"/>
      <c r="H207" s="43"/>
      <c r="I207" s="43"/>
      <c r="J207" s="43"/>
      <c r="K207" s="48"/>
      <c r="L207" s="43"/>
      <c r="M207" s="43"/>
      <c r="N207" s="81"/>
      <c r="O207" s="43"/>
      <c r="P207" s="45"/>
      <c r="Q207" s="45"/>
      <c r="R207" s="45"/>
    </row>
    <row r="208" spans="1:18" ht="14.25">
      <c r="A208" s="47">
        <v>1</v>
      </c>
      <c r="B208" s="47" t="s">
        <v>36</v>
      </c>
      <c r="C208" s="43">
        <v>4.5</v>
      </c>
      <c r="D208" s="43">
        <v>12015</v>
      </c>
      <c r="E208" s="43"/>
      <c r="F208" s="43"/>
      <c r="G208" s="43"/>
      <c r="H208" s="43"/>
      <c r="I208" s="43"/>
      <c r="J208" s="43"/>
      <c r="K208" s="43"/>
      <c r="L208" s="43"/>
      <c r="M208" s="43"/>
      <c r="N208" s="81"/>
      <c r="O208" s="45">
        <v>12015</v>
      </c>
      <c r="P208" s="45">
        <v>14985</v>
      </c>
      <c r="Q208" s="45">
        <v>27000</v>
      </c>
      <c r="R208" s="45"/>
    </row>
    <row r="209" spans="1:18" ht="15">
      <c r="A209" s="47"/>
      <c r="B209" s="47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81"/>
      <c r="O209" s="55"/>
      <c r="P209" s="55"/>
      <c r="Q209" s="55"/>
      <c r="R209" s="45"/>
    </row>
    <row r="210" spans="1:18" ht="15">
      <c r="A210" s="43"/>
      <c r="B210" s="52" t="s">
        <v>61</v>
      </c>
      <c r="C210" s="52">
        <v>17</v>
      </c>
      <c r="D210" s="43">
        <v>63422</v>
      </c>
      <c r="E210" s="43"/>
      <c r="F210" s="43">
        <v>8290</v>
      </c>
      <c r="G210" s="43"/>
      <c r="H210" s="43"/>
      <c r="I210" s="43"/>
      <c r="J210" s="43"/>
      <c r="K210" s="43"/>
      <c r="L210" s="43"/>
      <c r="M210" s="43"/>
      <c r="N210" s="81"/>
      <c r="O210" s="52">
        <v>71712</v>
      </c>
      <c r="P210" s="55">
        <v>30968</v>
      </c>
      <c r="Q210" s="55">
        <v>102680</v>
      </c>
      <c r="R210" s="45"/>
    </row>
    <row r="211" spans="1:18" ht="15">
      <c r="A211" s="43"/>
      <c r="B211" s="52" t="s">
        <v>66</v>
      </c>
      <c r="C211" s="43">
        <v>2</v>
      </c>
      <c r="D211" s="43">
        <v>10159</v>
      </c>
      <c r="E211" s="43"/>
      <c r="F211" s="43">
        <v>1916</v>
      </c>
      <c r="G211" s="43"/>
      <c r="H211" s="43"/>
      <c r="I211" s="43"/>
      <c r="J211" s="43"/>
      <c r="K211" s="43"/>
      <c r="L211" s="43"/>
      <c r="M211" s="43"/>
      <c r="N211" s="81"/>
      <c r="O211" s="55">
        <v>12075</v>
      </c>
      <c r="P211" s="55"/>
      <c r="Q211" s="55">
        <v>12075</v>
      </c>
      <c r="R211" s="45"/>
    </row>
    <row r="212" spans="1:18" ht="15">
      <c r="A212" s="43"/>
      <c r="B212" s="52" t="s">
        <v>67</v>
      </c>
      <c r="C212" s="43">
        <v>5.5</v>
      </c>
      <c r="D212" s="43">
        <v>25493</v>
      </c>
      <c r="E212" s="43"/>
      <c r="F212" s="43">
        <v>6374</v>
      </c>
      <c r="G212" s="43"/>
      <c r="H212" s="43"/>
      <c r="I212" s="43"/>
      <c r="J212" s="43"/>
      <c r="K212" s="43"/>
      <c r="L212" s="43"/>
      <c r="M212" s="43"/>
      <c r="N212" s="81"/>
      <c r="O212" s="43">
        <f>SUM(D212:N212)</f>
        <v>31867</v>
      </c>
      <c r="P212" s="45">
        <v>1738</v>
      </c>
      <c r="Q212" s="45">
        <v>33605</v>
      </c>
      <c r="R212" s="45"/>
    </row>
    <row r="213" spans="1:18" ht="15">
      <c r="A213" s="43"/>
      <c r="B213" s="52" t="s">
        <v>109</v>
      </c>
      <c r="C213" s="43">
        <v>5</v>
      </c>
      <c r="D213" s="43">
        <v>15755</v>
      </c>
      <c r="E213" s="43"/>
      <c r="F213" s="43"/>
      <c r="G213" s="43"/>
      <c r="H213" s="43"/>
      <c r="I213" s="43"/>
      <c r="J213" s="43"/>
      <c r="K213" s="48"/>
      <c r="L213" s="43"/>
      <c r="M213" s="43"/>
      <c r="N213" s="81"/>
      <c r="O213" s="55">
        <v>15755</v>
      </c>
      <c r="P213" s="55">
        <v>14245</v>
      </c>
      <c r="Q213" s="55">
        <v>30000</v>
      </c>
      <c r="R213" s="45"/>
    </row>
    <row r="214" spans="1:18" ht="15">
      <c r="A214" s="43"/>
      <c r="B214" s="43" t="s">
        <v>175</v>
      </c>
      <c r="C214" s="43">
        <v>4.5</v>
      </c>
      <c r="D214" s="47">
        <v>12015</v>
      </c>
      <c r="E214" s="47"/>
      <c r="F214" s="47"/>
      <c r="G214" s="47"/>
      <c r="H214" s="47"/>
      <c r="I214" s="47"/>
      <c r="J214" s="47"/>
      <c r="K214" s="47"/>
      <c r="L214" s="47"/>
      <c r="M214" s="47"/>
      <c r="N214" s="93"/>
      <c r="O214" s="55">
        <v>12015</v>
      </c>
      <c r="P214" s="55">
        <v>14985</v>
      </c>
      <c r="Q214" s="55">
        <v>27000</v>
      </c>
      <c r="R214" s="45"/>
    </row>
    <row r="215" spans="1:18" ht="14.25">
      <c r="A215" s="43"/>
      <c r="B215" s="9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4"/>
      <c r="P215" s="114"/>
      <c r="Q215" s="115"/>
      <c r="R215" s="45"/>
    </row>
    <row r="216" spans="1:18" ht="18">
      <c r="A216" s="158" t="s">
        <v>274</v>
      </c>
      <c r="B216" s="162"/>
      <c r="C216" s="162"/>
      <c r="D216" s="162"/>
      <c r="E216" s="162"/>
      <c r="F216" s="162"/>
      <c r="G216" s="162"/>
      <c r="H216" s="162"/>
      <c r="O216" s="42"/>
      <c r="R216" s="45"/>
    </row>
    <row r="217" spans="1:18" ht="14.25">
      <c r="A217" s="43">
        <v>1</v>
      </c>
      <c r="B217" s="54" t="s">
        <v>153</v>
      </c>
      <c r="C217" s="43">
        <v>1</v>
      </c>
      <c r="D217" s="43">
        <v>10499</v>
      </c>
      <c r="E217" s="43"/>
      <c r="F217" s="43">
        <v>3150</v>
      </c>
      <c r="G217" s="43"/>
      <c r="H217" s="43"/>
      <c r="I217" s="43"/>
      <c r="J217" s="43"/>
      <c r="K217" s="43"/>
      <c r="L217" s="43"/>
      <c r="M217" s="43"/>
      <c r="N217" s="81"/>
      <c r="O217" s="43">
        <v>13649</v>
      </c>
      <c r="P217" s="45"/>
      <c r="Q217" s="45">
        <v>13649</v>
      </c>
      <c r="R217" s="45"/>
    </row>
    <row r="218" spans="1:18" ht="14.25">
      <c r="A218" s="43">
        <v>2</v>
      </c>
      <c r="B218" s="54" t="s">
        <v>154</v>
      </c>
      <c r="C218" s="40">
        <v>3.5</v>
      </c>
      <c r="D218" s="43">
        <v>21982</v>
      </c>
      <c r="E218" s="43"/>
      <c r="F218" s="43">
        <v>5806</v>
      </c>
      <c r="G218" s="43"/>
      <c r="H218" s="43"/>
      <c r="I218" s="43"/>
      <c r="J218" s="43"/>
      <c r="K218" s="43"/>
      <c r="L218" s="43"/>
      <c r="M218" s="43"/>
      <c r="N218" s="81"/>
      <c r="O218" s="43">
        <v>27788</v>
      </c>
      <c r="P218" s="45"/>
      <c r="Q218" s="45">
        <v>27788</v>
      </c>
      <c r="R218" s="45"/>
    </row>
    <row r="219" spans="1:18" ht="14.25">
      <c r="A219" s="43">
        <v>3</v>
      </c>
      <c r="B219" s="49" t="s">
        <v>152</v>
      </c>
      <c r="C219" s="43">
        <v>1</v>
      </c>
      <c r="D219" s="43">
        <v>6312</v>
      </c>
      <c r="E219" s="43"/>
      <c r="F219" s="43">
        <v>631</v>
      </c>
      <c r="G219" s="43"/>
      <c r="H219" s="43"/>
      <c r="I219" s="43"/>
      <c r="J219" s="43"/>
      <c r="K219" s="43"/>
      <c r="L219" s="43"/>
      <c r="M219" s="43"/>
      <c r="N219" s="81"/>
      <c r="O219" s="43">
        <v>6943</v>
      </c>
      <c r="P219" s="45"/>
      <c r="Q219" s="45">
        <v>6943</v>
      </c>
      <c r="R219" s="45"/>
    </row>
    <row r="220" spans="1:18" ht="14.25">
      <c r="A220" s="43">
        <v>4</v>
      </c>
      <c r="B220" s="54" t="s">
        <v>152</v>
      </c>
      <c r="C220" s="43">
        <v>1</v>
      </c>
      <c r="D220" s="43">
        <v>7273</v>
      </c>
      <c r="E220" s="43"/>
      <c r="F220" s="43">
        <v>2182</v>
      </c>
      <c r="G220" s="43"/>
      <c r="H220" s="43"/>
      <c r="I220" s="43"/>
      <c r="J220" s="43"/>
      <c r="K220" s="43"/>
      <c r="L220" s="43"/>
      <c r="M220" s="43"/>
      <c r="N220" s="43"/>
      <c r="O220" s="43">
        <v>9455</v>
      </c>
      <c r="P220" s="45"/>
      <c r="Q220" s="45">
        <v>9455</v>
      </c>
      <c r="R220" s="45"/>
    </row>
    <row r="221" spans="1:18" ht="14.25">
      <c r="A221" s="43">
        <v>5</v>
      </c>
      <c r="B221" s="54" t="s">
        <v>155</v>
      </c>
      <c r="C221" s="43">
        <v>1</v>
      </c>
      <c r="D221" s="43">
        <v>7875</v>
      </c>
      <c r="E221" s="43"/>
      <c r="F221" s="43">
        <v>2181</v>
      </c>
      <c r="G221" s="43"/>
      <c r="H221" s="43"/>
      <c r="I221" s="43"/>
      <c r="J221" s="43"/>
      <c r="K221" s="43"/>
      <c r="L221" s="43"/>
      <c r="M221" s="43"/>
      <c r="N221" s="81"/>
      <c r="O221" s="43">
        <v>10056</v>
      </c>
      <c r="P221" s="45"/>
      <c r="Q221" s="45">
        <v>10056</v>
      </c>
      <c r="R221" s="45"/>
    </row>
    <row r="222" spans="1:18" ht="14.25">
      <c r="A222" s="43">
        <v>6</v>
      </c>
      <c r="B222" s="47" t="s">
        <v>277</v>
      </c>
      <c r="C222" s="43">
        <v>1</v>
      </c>
      <c r="D222" s="43">
        <v>6970</v>
      </c>
      <c r="E222" s="43"/>
      <c r="F222" s="80">
        <v>2091</v>
      </c>
      <c r="G222" s="80"/>
      <c r="H222" s="80"/>
      <c r="I222" s="80"/>
      <c r="J222" s="80"/>
      <c r="K222" s="80"/>
      <c r="L222" s="80"/>
      <c r="M222" s="43"/>
      <c r="N222" s="81"/>
      <c r="O222" s="43">
        <v>9061</v>
      </c>
      <c r="P222" s="45"/>
      <c r="Q222" s="45">
        <v>9061</v>
      </c>
      <c r="R222" s="45"/>
    </row>
    <row r="223" spans="1:18" ht="14.25">
      <c r="A223" s="43"/>
      <c r="B223" s="47" t="s">
        <v>278</v>
      </c>
      <c r="C223" s="43">
        <v>0.25</v>
      </c>
      <c r="D223" s="43">
        <v>1316</v>
      </c>
      <c r="E223" s="43"/>
      <c r="F223" s="43">
        <v>395</v>
      </c>
      <c r="G223" s="43"/>
      <c r="H223" s="43"/>
      <c r="I223" s="43"/>
      <c r="J223" s="43"/>
      <c r="K223" s="43"/>
      <c r="L223" s="43"/>
      <c r="M223" s="43"/>
      <c r="N223" s="43"/>
      <c r="O223" s="43">
        <f>SUM(D223:N223)</f>
        <v>1711</v>
      </c>
      <c r="P223" s="45"/>
      <c r="Q223" s="45">
        <v>1711</v>
      </c>
      <c r="R223" s="45"/>
    </row>
    <row r="224" spans="1:18" ht="14.25">
      <c r="A224" s="43"/>
      <c r="B224" s="54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81"/>
      <c r="O224" s="43"/>
      <c r="P224" s="45"/>
      <c r="Q224" s="45"/>
      <c r="R224" s="45"/>
    </row>
    <row r="225" spans="1:18" ht="14.25">
      <c r="A225" s="43">
        <v>1</v>
      </c>
      <c r="B225" s="54" t="s">
        <v>197</v>
      </c>
      <c r="C225" s="43">
        <v>1</v>
      </c>
      <c r="D225" s="43">
        <v>5081</v>
      </c>
      <c r="E225" s="43"/>
      <c r="F225" s="43">
        <v>1524</v>
      </c>
      <c r="G225" s="43"/>
      <c r="H225" s="43"/>
      <c r="I225" s="43"/>
      <c r="J225" s="43"/>
      <c r="K225" s="43"/>
      <c r="L225" s="43"/>
      <c r="M225" s="43"/>
      <c r="N225" s="81"/>
      <c r="O225" s="43">
        <v>6605</v>
      </c>
      <c r="P225" s="45"/>
      <c r="Q225" s="45">
        <v>6605</v>
      </c>
      <c r="R225" s="45"/>
    </row>
    <row r="226" spans="1:18" ht="14.25">
      <c r="A226" s="43">
        <v>2</v>
      </c>
      <c r="B226" s="49" t="s">
        <v>156</v>
      </c>
      <c r="C226" s="43">
        <v>2</v>
      </c>
      <c r="D226" s="43">
        <v>9478</v>
      </c>
      <c r="E226" s="43"/>
      <c r="F226" s="43">
        <v>2381</v>
      </c>
      <c r="G226" s="43"/>
      <c r="H226" s="43"/>
      <c r="I226" s="43"/>
      <c r="J226" s="43"/>
      <c r="K226" s="43"/>
      <c r="L226" s="43"/>
      <c r="M226" s="43"/>
      <c r="N226" s="81"/>
      <c r="O226" s="43">
        <v>11859</v>
      </c>
      <c r="P226" s="45"/>
      <c r="Q226" s="45">
        <v>11859</v>
      </c>
      <c r="R226" s="45"/>
    </row>
    <row r="227" spans="1:18" ht="14.25">
      <c r="A227" s="43">
        <v>3</v>
      </c>
      <c r="B227" s="49" t="s">
        <v>157</v>
      </c>
      <c r="C227" s="43">
        <v>2</v>
      </c>
      <c r="D227" s="43">
        <v>7744</v>
      </c>
      <c r="E227" s="43"/>
      <c r="F227" s="43">
        <v>1936</v>
      </c>
      <c r="G227" s="43"/>
      <c r="H227" s="43"/>
      <c r="I227" s="43"/>
      <c r="J227" s="43"/>
      <c r="K227" s="43"/>
      <c r="L227" s="43"/>
      <c r="M227" s="43"/>
      <c r="N227" s="81"/>
      <c r="O227" s="43">
        <v>9680</v>
      </c>
      <c r="P227" s="45"/>
      <c r="Q227" s="45">
        <v>9680</v>
      </c>
      <c r="R227" s="45"/>
    </row>
    <row r="228" spans="1:18" ht="14.25">
      <c r="A228" s="43">
        <v>4</v>
      </c>
      <c r="B228" s="49" t="s">
        <v>158</v>
      </c>
      <c r="C228" s="43">
        <v>9</v>
      </c>
      <c r="D228" s="43">
        <v>40825</v>
      </c>
      <c r="E228" s="43"/>
      <c r="F228" s="43">
        <v>10087</v>
      </c>
      <c r="G228" s="43"/>
      <c r="H228" s="43"/>
      <c r="I228" s="43"/>
      <c r="J228" s="43"/>
      <c r="K228" s="43"/>
      <c r="L228" s="43"/>
      <c r="M228" s="43"/>
      <c r="N228" s="81"/>
      <c r="O228" s="43">
        <v>50912</v>
      </c>
      <c r="P228" s="45">
        <v>3088</v>
      </c>
      <c r="Q228" s="45">
        <v>54000</v>
      </c>
      <c r="R228" s="45"/>
    </row>
    <row r="229" spans="1:18" ht="14.25">
      <c r="A229" s="43">
        <v>5</v>
      </c>
      <c r="B229" s="47" t="s">
        <v>134</v>
      </c>
      <c r="C229" s="43">
        <v>4.5</v>
      </c>
      <c r="D229" s="43">
        <v>21865</v>
      </c>
      <c r="E229" s="43"/>
      <c r="F229" s="43">
        <v>6560</v>
      </c>
      <c r="G229" s="43"/>
      <c r="H229" s="43"/>
      <c r="I229" s="43"/>
      <c r="J229" s="43"/>
      <c r="K229" s="43"/>
      <c r="L229" s="43"/>
      <c r="M229" s="43"/>
      <c r="N229" s="81"/>
      <c r="O229" s="43">
        <v>28425</v>
      </c>
      <c r="P229" s="45"/>
      <c r="Q229" s="45">
        <v>28425</v>
      </c>
      <c r="R229" s="45"/>
    </row>
    <row r="230" spans="1:18" ht="14.25">
      <c r="A230" s="43"/>
      <c r="B230" s="54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81"/>
      <c r="O230" s="43"/>
      <c r="P230" s="45"/>
      <c r="Q230" s="45"/>
      <c r="R230" s="45"/>
    </row>
    <row r="231" spans="1:18" ht="14.25">
      <c r="A231" s="43">
        <v>1</v>
      </c>
      <c r="B231" s="54" t="s">
        <v>219</v>
      </c>
      <c r="C231" s="43">
        <v>1.75</v>
      </c>
      <c r="D231" s="43">
        <v>5934</v>
      </c>
      <c r="E231" s="43"/>
      <c r="F231" s="43"/>
      <c r="G231" s="43"/>
      <c r="H231" s="43"/>
      <c r="I231" s="43"/>
      <c r="J231" s="43"/>
      <c r="K231" s="43"/>
      <c r="L231" s="43"/>
      <c r="M231" s="43"/>
      <c r="N231" s="81"/>
      <c r="O231" s="43">
        <v>5934</v>
      </c>
      <c r="P231" s="45">
        <v>4566</v>
      </c>
      <c r="Q231" s="45">
        <v>10500</v>
      </c>
      <c r="R231" s="45"/>
    </row>
    <row r="232" spans="1:18" ht="14.25">
      <c r="A232" s="43">
        <v>2</v>
      </c>
      <c r="B232" s="54" t="s">
        <v>21</v>
      </c>
      <c r="C232" s="43">
        <v>2</v>
      </c>
      <c r="D232" s="81">
        <v>6302</v>
      </c>
      <c r="E232" s="43"/>
      <c r="F232" s="43"/>
      <c r="G232" s="43"/>
      <c r="H232" s="43"/>
      <c r="I232" s="43"/>
      <c r="J232" s="43"/>
      <c r="K232" s="48"/>
      <c r="L232" s="43"/>
      <c r="M232" s="43"/>
      <c r="N232" s="43"/>
      <c r="O232" s="43">
        <v>6302</v>
      </c>
      <c r="P232" s="45">
        <v>5698</v>
      </c>
      <c r="Q232" s="119">
        <v>12000</v>
      </c>
      <c r="R232" s="45"/>
    </row>
    <row r="233" spans="1:18" ht="14.25">
      <c r="A233" s="43">
        <v>3</v>
      </c>
      <c r="B233" s="54" t="s">
        <v>93</v>
      </c>
      <c r="C233" s="43">
        <v>8.5</v>
      </c>
      <c r="D233" s="40">
        <v>28824</v>
      </c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3">
        <v>28824</v>
      </c>
      <c r="P233" s="45">
        <v>22176</v>
      </c>
      <c r="Q233" s="120">
        <v>51000</v>
      </c>
      <c r="R233" s="45"/>
    </row>
    <row r="234" spans="1:18" ht="14.25">
      <c r="A234" s="43">
        <v>4</v>
      </c>
      <c r="B234" s="54" t="s">
        <v>79</v>
      </c>
      <c r="C234" s="43">
        <v>1</v>
      </c>
      <c r="D234" s="81">
        <v>3151</v>
      </c>
      <c r="E234" s="43"/>
      <c r="F234" s="43"/>
      <c r="G234" s="43"/>
      <c r="H234" s="43">
        <v>315</v>
      </c>
      <c r="I234" s="43"/>
      <c r="J234" s="43"/>
      <c r="K234" s="48"/>
      <c r="L234" s="43"/>
      <c r="M234" s="43"/>
      <c r="N234" s="43"/>
      <c r="O234" s="43">
        <v>3466</v>
      </c>
      <c r="P234" s="45">
        <v>2534</v>
      </c>
      <c r="Q234" s="119">
        <v>6000</v>
      </c>
      <c r="R234" s="45"/>
    </row>
    <row r="235" spans="1:18" ht="14.25">
      <c r="A235" s="43">
        <v>5</v>
      </c>
      <c r="B235" s="47" t="s">
        <v>93</v>
      </c>
      <c r="C235" s="43">
        <v>4.5</v>
      </c>
      <c r="D235" s="43">
        <v>15259</v>
      </c>
      <c r="E235" s="43"/>
      <c r="F235" s="43"/>
      <c r="G235" s="43"/>
      <c r="H235" s="43"/>
      <c r="I235" s="43"/>
      <c r="J235" s="43"/>
      <c r="K235" s="43"/>
      <c r="L235" s="43"/>
      <c r="M235" s="43"/>
      <c r="N235" s="81"/>
      <c r="O235" s="43">
        <v>15259</v>
      </c>
      <c r="P235" s="45">
        <v>11741</v>
      </c>
      <c r="Q235" s="45">
        <v>27000</v>
      </c>
      <c r="R235" s="45"/>
    </row>
    <row r="236" spans="1:18" ht="14.25">
      <c r="A236" s="43">
        <v>6</v>
      </c>
      <c r="B236" s="54" t="s">
        <v>91</v>
      </c>
      <c r="C236" s="43">
        <v>1.5</v>
      </c>
      <c r="D236" s="43">
        <v>4727</v>
      </c>
      <c r="E236" s="43"/>
      <c r="F236" s="43"/>
      <c r="G236" s="43"/>
      <c r="H236" s="43"/>
      <c r="I236" s="43"/>
      <c r="J236" s="43"/>
      <c r="K236" s="43"/>
      <c r="L236" s="43"/>
      <c r="M236" s="43"/>
      <c r="N236" s="81"/>
      <c r="O236" s="43">
        <v>4727</v>
      </c>
      <c r="P236" s="45">
        <v>4273</v>
      </c>
      <c r="Q236" s="45">
        <v>9000</v>
      </c>
      <c r="R236" s="45"/>
    </row>
    <row r="237" spans="1:18" ht="14.25">
      <c r="A237" s="43"/>
      <c r="B237" s="54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81"/>
      <c r="O237" s="43"/>
      <c r="P237" s="45"/>
      <c r="Q237" s="45"/>
      <c r="R237" s="45"/>
    </row>
    <row r="238" spans="1:18" ht="14.25">
      <c r="A238" s="43">
        <v>1</v>
      </c>
      <c r="B238" s="54" t="s">
        <v>78</v>
      </c>
      <c r="C238" s="43">
        <v>1.25</v>
      </c>
      <c r="D238" s="43">
        <v>4239</v>
      </c>
      <c r="E238" s="43"/>
      <c r="F238" s="43"/>
      <c r="G238" s="43"/>
      <c r="H238" s="43"/>
      <c r="I238" s="43"/>
      <c r="J238" s="43"/>
      <c r="K238" s="43"/>
      <c r="L238" s="43"/>
      <c r="M238" s="43"/>
      <c r="N238" s="81"/>
      <c r="O238" s="43">
        <v>4239</v>
      </c>
      <c r="P238" s="45">
        <v>3261</v>
      </c>
      <c r="Q238" s="45">
        <v>7500</v>
      </c>
      <c r="R238" s="45"/>
    </row>
    <row r="239" spans="1:18" ht="15">
      <c r="A239" s="43"/>
      <c r="B239" s="52"/>
      <c r="C239" s="74"/>
      <c r="D239" s="43"/>
      <c r="E239" s="43"/>
      <c r="F239" s="43"/>
      <c r="G239" s="43"/>
      <c r="H239" s="43"/>
      <c r="I239" s="43"/>
      <c r="J239" s="43"/>
      <c r="K239" s="48"/>
      <c r="L239" s="43"/>
      <c r="M239" s="43"/>
      <c r="N239" s="81"/>
      <c r="O239" s="55"/>
      <c r="P239" s="55"/>
      <c r="Q239" s="55"/>
      <c r="R239" s="45"/>
    </row>
    <row r="240" spans="1:18" ht="15">
      <c r="A240" s="43"/>
      <c r="B240" s="52" t="s">
        <v>61</v>
      </c>
      <c r="C240" s="43">
        <v>47.75</v>
      </c>
      <c r="D240" s="43">
        <v>215656</v>
      </c>
      <c r="E240" s="43"/>
      <c r="F240" s="43">
        <v>38924</v>
      </c>
      <c r="G240" s="43"/>
      <c r="H240" s="43">
        <v>315</v>
      </c>
      <c r="I240" s="43"/>
      <c r="J240" s="43"/>
      <c r="K240" s="43"/>
      <c r="L240" s="43"/>
      <c r="M240" s="43"/>
      <c r="N240" s="81"/>
      <c r="O240" s="55">
        <v>254895</v>
      </c>
      <c r="P240" s="55">
        <v>57337</v>
      </c>
      <c r="Q240" s="55">
        <v>312232</v>
      </c>
      <c r="R240" s="45"/>
    </row>
    <row r="241" spans="1:18" ht="15">
      <c r="A241" s="43"/>
      <c r="B241" s="52" t="s">
        <v>66</v>
      </c>
      <c r="C241" s="43">
        <v>8.75</v>
      </c>
      <c r="D241" s="43">
        <v>62227</v>
      </c>
      <c r="E241" s="43"/>
      <c r="F241" s="43">
        <v>16436</v>
      </c>
      <c r="G241" s="43"/>
      <c r="H241" s="43"/>
      <c r="I241" s="43"/>
      <c r="J241" s="43"/>
      <c r="K241" s="43"/>
      <c r="L241" s="43"/>
      <c r="M241" s="43"/>
      <c r="N241" s="81"/>
      <c r="O241" s="55">
        <v>78663</v>
      </c>
      <c r="P241" s="55"/>
      <c r="Q241" s="55">
        <v>78663</v>
      </c>
      <c r="R241" s="45"/>
    </row>
    <row r="242" spans="1:18" ht="15">
      <c r="A242" s="43"/>
      <c r="B242" s="52" t="s">
        <v>67</v>
      </c>
      <c r="C242" s="43">
        <v>18.5</v>
      </c>
      <c r="D242" s="43">
        <v>84993</v>
      </c>
      <c r="E242" s="43"/>
      <c r="F242" s="43">
        <v>22488</v>
      </c>
      <c r="G242" s="43"/>
      <c r="H242" s="43"/>
      <c r="I242" s="43"/>
      <c r="J242" s="43"/>
      <c r="K242" s="48"/>
      <c r="L242" s="43"/>
      <c r="M242" s="43"/>
      <c r="N242" s="81"/>
      <c r="O242" s="55">
        <v>107481</v>
      </c>
      <c r="P242" s="55">
        <v>3088</v>
      </c>
      <c r="Q242" s="55">
        <v>110569</v>
      </c>
      <c r="R242" s="45"/>
    </row>
    <row r="243" spans="1:18" ht="15">
      <c r="A243" s="43"/>
      <c r="B243" s="43" t="s">
        <v>68</v>
      </c>
      <c r="C243" s="43">
        <v>19.25</v>
      </c>
      <c r="D243" s="43">
        <v>64197</v>
      </c>
      <c r="E243" s="43"/>
      <c r="F243" s="43"/>
      <c r="G243" s="43"/>
      <c r="H243" s="43">
        <v>315</v>
      </c>
      <c r="I243" s="43"/>
      <c r="J243" s="43"/>
      <c r="K243" s="43"/>
      <c r="L243" s="43"/>
      <c r="M243" s="43"/>
      <c r="N243" s="81"/>
      <c r="O243" s="55">
        <v>64512</v>
      </c>
      <c r="P243" s="55">
        <v>50988</v>
      </c>
      <c r="Q243" s="55">
        <v>115500</v>
      </c>
      <c r="R243" s="45"/>
    </row>
    <row r="244" spans="1:18" ht="14.25">
      <c r="A244" s="43"/>
      <c r="B244" s="43" t="s">
        <v>100</v>
      </c>
      <c r="C244" s="43">
        <v>1.25</v>
      </c>
      <c r="D244" s="43">
        <v>4239</v>
      </c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5">
        <v>4239</v>
      </c>
      <c r="P244" s="45">
        <v>3261</v>
      </c>
      <c r="Q244" s="45">
        <v>7500</v>
      </c>
      <c r="R244" s="45"/>
    </row>
    <row r="245" spans="1:18" ht="15">
      <c r="A245" s="47"/>
      <c r="B245" s="52"/>
      <c r="C245" s="121"/>
      <c r="D245" s="121"/>
      <c r="E245" s="43"/>
      <c r="F245" s="43"/>
      <c r="G245" s="43"/>
      <c r="H245" s="80"/>
      <c r="I245" s="80"/>
      <c r="J245" s="80"/>
      <c r="K245" s="80"/>
      <c r="L245" s="80"/>
      <c r="M245" s="80"/>
      <c r="N245" s="98"/>
      <c r="O245" s="80"/>
      <c r="P245" s="45"/>
      <c r="Q245" s="45"/>
      <c r="R245" s="45"/>
    </row>
    <row r="246" spans="1:18" ht="18">
      <c r="A246" s="94" t="s">
        <v>234</v>
      </c>
      <c r="B246" s="89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81"/>
      <c r="O246" s="55"/>
      <c r="P246" s="55"/>
      <c r="Q246" s="55"/>
      <c r="R246" s="45"/>
    </row>
    <row r="247" spans="1:18" ht="14.25">
      <c r="A247" s="43">
        <v>1</v>
      </c>
      <c r="B247" s="54" t="s">
        <v>195</v>
      </c>
      <c r="C247" s="43">
        <v>1</v>
      </c>
      <c r="D247" s="43">
        <v>6667</v>
      </c>
      <c r="E247" s="43"/>
      <c r="F247" s="43">
        <v>2000</v>
      </c>
      <c r="G247" s="43"/>
      <c r="H247" s="43"/>
      <c r="I247" s="43"/>
      <c r="J247" s="43"/>
      <c r="K247" s="43"/>
      <c r="L247" s="43"/>
      <c r="M247" s="43"/>
      <c r="N247" s="81"/>
      <c r="O247" s="43">
        <v>8667</v>
      </c>
      <c r="P247" s="45"/>
      <c r="Q247" s="45">
        <f>O247+P247</f>
        <v>8667</v>
      </c>
      <c r="R247" s="45"/>
    </row>
    <row r="248" spans="1:18" ht="14.25">
      <c r="A248" s="43">
        <v>2</v>
      </c>
      <c r="B248" s="54" t="s">
        <v>196</v>
      </c>
      <c r="C248" s="43">
        <v>1</v>
      </c>
      <c r="D248" s="43">
        <v>5460</v>
      </c>
      <c r="E248" s="43"/>
      <c r="F248" s="43">
        <v>1152</v>
      </c>
      <c r="G248" s="43"/>
      <c r="H248" s="43"/>
      <c r="I248" s="43"/>
      <c r="J248" s="43"/>
      <c r="K248" s="43"/>
      <c r="L248" s="43"/>
      <c r="M248" s="43"/>
      <c r="N248" s="81"/>
      <c r="O248" s="43">
        <v>6612</v>
      </c>
      <c r="P248" s="45"/>
      <c r="Q248" s="45">
        <f>O248+P248</f>
        <v>6612</v>
      </c>
      <c r="R248" s="45"/>
    </row>
    <row r="249" spans="1:18" ht="14.25">
      <c r="A249" s="43"/>
      <c r="B249" s="54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81"/>
      <c r="O249" s="43"/>
      <c r="P249" s="45"/>
      <c r="Q249" s="45"/>
      <c r="R249" s="45"/>
    </row>
    <row r="250" spans="1:18" ht="14.25">
      <c r="A250" s="43">
        <v>1</v>
      </c>
      <c r="B250" s="54" t="s">
        <v>197</v>
      </c>
      <c r="C250" s="43">
        <v>1</v>
      </c>
      <c r="D250" s="43">
        <v>5081</v>
      </c>
      <c r="E250" s="43"/>
      <c r="F250" s="43">
        <v>1016</v>
      </c>
      <c r="G250" s="43"/>
      <c r="H250" s="43"/>
      <c r="I250" s="43"/>
      <c r="J250" s="43"/>
      <c r="K250" s="43"/>
      <c r="L250" s="43"/>
      <c r="M250" s="43"/>
      <c r="N250" s="81"/>
      <c r="O250" s="43">
        <f>SUM(D250:N250)</f>
        <v>6097</v>
      </c>
      <c r="P250" s="45"/>
      <c r="Q250" s="45">
        <f>O250+P250</f>
        <v>6097</v>
      </c>
      <c r="R250" s="45"/>
    </row>
    <row r="251" spans="1:18" ht="14.25">
      <c r="A251" s="40">
        <v>2</v>
      </c>
      <c r="B251" s="54" t="s">
        <v>119</v>
      </c>
      <c r="C251" s="43">
        <v>6</v>
      </c>
      <c r="D251" s="43">
        <v>26333</v>
      </c>
      <c r="E251" s="43"/>
      <c r="F251" s="43">
        <v>6815</v>
      </c>
      <c r="G251" s="43"/>
      <c r="H251" s="43"/>
      <c r="I251" s="43"/>
      <c r="J251" s="43"/>
      <c r="K251" s="43"/>
      <c r="L251" s="43"/>
      <c r="M251" s="43"/>
      <c r="N251" s="43"/>
      <c r="O251" s="43">
        <f>SUM(D251:N251)</f>
        <v>33148</v>
      </c>
      <c r="P251" s="45">
        <v>2852</v>
      </c>
      <c r="Q251" s="45">
        <v>36000</v>
      </c>
      <c r="R251" s="45"/>
    </row>
    <row r="252" spans="1:18" ht="14.25">
      <c r="A252" s="43">
        <v>3</v>
      </c>
      <c r="B252" s="54" t="s">
        <v>198</v>
      </c>
      <c r="C252" s="43">
        <v>1</v>
      </c>
      <c r="D252" s="43">
        <v>3872</v>
      </c>
      <c r="E252" s="43"/>
      <c r="F252" s="43"/>
      <c r="G252" s="43"/>
      <c r="H252" s="43"/>
      <c r="I252" s="43"/>
      <c r="J252" s="43"/>
      <c r="K252" s="43"/>
      <c r="L252" s="43"/>
      <c r="M252" s="43"/>
      <c r="N252" s="81"/>
      <c r="O252" s="43">
        <v>3872</v>
      </c>
      <c r="P252" s="45">
        <v>2128</v>
      </c>
      <c r="Q252" s="45">
        <v>6000</v>
      </c>
      <c r="R252" s="45"/>
    </row>
    <row r="253" spans="1:18" ht="14.25">
      <c r="A253" s="43"/>
      <c r="B253" s="54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81"/>
      <c r="O253" s="43"/>
      <c r="P253" s="45"/>
      <c r="Q253" s="45"/>
      <c r="R253" s="45"/>
    </row>
    <row r="254" spans="1:18" ht="14.25">
      <c r="A254" s="43">
        <v>1</v>
      </c>
      <c r="B254" s="54" t="s">
        <v>21</v>
      </c>
      <c r="C254" s="43">
        <v>1</v>
      </c>
      <c r="D254" s="43">
        <v>3151</v>
      </c>
      <c r="E254" s="43"/>
      <c r="F254" s="43"/>
      <c r="G254" s="43"/>
      <c r="H254" s="43"/>
      <c r="I254" s="43"/>
      <c r="J254" s="43"/>
      <c r="K254" s="43"/>
      <c r="L254" s="43"/>
      <c r="M254" s="43"/>
      <c r="N254" s="81"/>
      <c r="O254" s="43">
        <v>3151</v>
      </c>
      <c r="P254" s="45">
        <f>$T$12*C254-O254</f>
        <v>2849</v>
      </c>
      <c r="Q254" s="45">
        <f>O254+P254</f>
        <v>6000</v>
      </c>
      <c r="R254" s="45"/>
    </row>
    <row r="255" spans="1:18" ht="14.25">
      <c r="A255" s="43">
        <v>2</v>
      </c>
      <c r="B255" s="54" t="s">
        <v>93</v>
      </c>
      <c r="C255" s="43">
        <v>4.5</v>
      </c>
      <c r="D255" s="43">
        <v>15260</v>
      </c>
      <c r="E255" s="43"/>
      <c r="F255" s="43"/>
      <c r="G255" s="43"/>
      <c r="H255" s="43"/>
      <c r="I255" s="43"/>
      <c r="J255" s="43"/>
      <c r="K255" s="43"/>
      <c r="L255" s="43"/>
      <c r="M255" s="43"/>
      <c r="N255" s="81"/>
      <c r="O255" s="43">
        <v>15260</v>
      </c>
      <c r="P255" s="45">
        <f>$T$12*C255-O255</f>
        <v>11740</v>
      </c>
      <c r="Q255" s="45">
        <f>O255+P255</f>
        <v>27000</v>
      </c>
      <c r="R255" s="45"/>
    </row>
    <row r="256" spans="1:18" ht="14.25">
      <c r="A256" s="43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93"/>
      <c r="O256" s="43"/>
      <c r="P256" s="45"/>
      <c r="Q256" s="45"/>
      <c r="R256" s="45"/>
    </row>
    <row r="257" spans="1:18" ht="14.25">
      <c r="A257" s="43">
        <v>1</v>
      </c>
      <c r="B257" s="54" t="s">
        <v>88</v>
      </c>
      <c r="C257" s="43">
        <v>1</v>
      </c>
      <c r="D257" s="43">
        <v>3391</v>
      </c>
      <c r="E257" s="43"/>
      <c r="F257" s="43"/>
      <c r="G257" s="43"/>
      <c r="H257" s="43"/>
      <c r="I257" s="43"/>
      <c r="J257" s="43"/>
      <c r="K257" s="43"/>
      <c r="L257" s="43"/>
      <c r="M257" s="43"/>
      <c r="N257" s="81"/>
      <c r="O257" s="43">
        <v>3391</v>
      </c>
      <c r="P257" s="45">
        <f>$T$12*C257-O257</f>
        <v>2609</v>
      </c>
      <c r="Q257" s="45">
        <f>O257+P257</f>
        <v>6000</v>
      </c>
      <c r="R257" s="45"/>
    </row>
    <row r="258" spans="1:18" ht="14.25">
      <c r="A258" s="43"/>
      <c r="B258" s="54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81"/>
      <c r="O258" s="43"/>
      <c r="P258" s="45"/>
      <c r="Q258" s="45"/>
      <c r="R258" s="45"/>
    </row>
    <row r="259" spans="1:18" ht="15">
      <c r="A259" s="43"/>
      <c r="B259" s="52" t="s">
        <v>61</v>
      </c>
      <c r="C259" s="52">
        <v>16.5</v>
      </c>
      <c r="D259" s="43">
        <v>69215</v>
      </c>
      <c r="E259" s="43"/>
      <c r="F259" s="43">
        <v>10983</v>
      </c>
      <c r="G259" s="43"/>
      <c r="H259" s="43"/>
      <c r="I259" s="43"/>
      <c r="J259" s="43"/>
      <c r="K259" s="43"/>
      <c r="L259" s="43"/>
      <c r="M259" s="43"/>
      <c r="N259" s="81"/>
      <c r="O259" s="52">
        <f>SUM(O247:O258)</f>
        <v>80198</v>
      </c>
      <c r="P259" s="52">
        <v>22081</v>
      </c>
      <c r="Q259" s="52">
        <v>102279</v>
      </c>
      <c r="R259" s="45"/>
    </row>
    <row r="260" spans="1:18" ht="15">
      <c r="A260" s="43"/>
      <c r="B260" s="52" t="s">
        <v>66</v>
      </c>
      <c r="C260" s="43">
        <v>2</v>
      </c>
      <c r="D260" s="43">
        <v>12127</v>
      </c>
      <c r="E260" s="43"/>
      <c r="F260" s="43">
        <v>3152</v>
      </c>
      <c r="G260" s="43"/>
      <c r="H260" s="43"/>
      <c r="I260" s="43"/>
      <c r="J260" s="43"/>
      <c r="K260" s="43"/>
      <c r="L260" s="43"/>
      <c r="M260" s="43"/>
      <c r="N260" s="81"/>
      <c r="O260" s="52">
        <v>15279</v>
      </c>
      <c r="P260" s="52"/>
      <c r="Q260" s="52">
        <v>15279</v>
      </c>
      <c r="R260" s="45"/>
    </row>
    <row r="261" spans="1:18" ht="15">
      <c r="A261" s="43"/>
      <c r="B261" s="52" t="s">
        <v>67</v>
      </c>
      <c r="C261" s="43">
        <v>8</v>
      </c>
      <c r="D261" s="43">
        <v>35286</v>
      </c>
      <c r="E261" s="43"/>
      <c r="F261" s="43">
        <v>7831</v>
      </c>
      <c r="G261" s="43"/>
      <c r="H261" s="43"/>
      <c r="I261" s="43"/>
      <c r="J261" s="43"/>
      <c r="K261" s="43"/>
      <c r="L261" s="43"/>
      <c r="M261" s="43"/>
      <c r="N261" s="81"/>
      <c r="O261" s="52">
        <v>43117</v>
      </c>
      <c r="P261" s="52">
        <v>4883</v>
      </c>
      <c r="Q261" s="52">
        <v>48000</v>
      </c>
      <c r="R261" s="45"/>
    </row>
    <row r="262" spans="1:18" ht="15">
      <c r="A262" s="43"/>
      <c r="B262" s="52" t="s">
        <v>68</v>
      </c>
      <c r="C262" s="43">
        <v>5.5</v>
      </c>
      <c r="D262" s="43">
        <v>18411</v>
      </c>
      <c r="E262" s="43"/>
      <c r="F262" s="43"/>
      <c r="G262" s="43"/>
      <c r="H262" s="43"/>
      <c r="I262" s="43"/>
      <c r="J262" s="43"/>
      <c r="K262" s="43"/>
      <c r="L262" s="43"/>
      <c r="M262" s="43"/>
      <c r="N262" s="81"/>
      <c r="O262" s="52">
        <f>O254+O255</f>
        <v>18411</v>
      </c>
      <c r="P262" s="52">
        <f>P254+P255</f>
        <v>14589</v>
      </c>
      <c r="Q262" s="52">
        <f>Q254+Q255</f>
        <v>33000</v>
      </c>
      <c r="R262" s="45"/>
    </row>
    <row r="263" spans="1:18" ht="15">
      <c r="A263" s="43"/>
      <c r="B263" s="52" t="s">
        <v>94</v>
      </c>
      <c r="C263" s="43">
        <v>1</v>
      </c>
      <c r="D263" s="43">
        <v>3391</v>
      </c>
      <c r="E263" s="43"/>
      <c r="F263" s="43"/>
      <c r="G263" s="43"/>
      <c r="H263" s="43"/>
      <c r="I263" s="43"/>
      <c r="J263" s="43"/>
      <c r="K263" s="43"/>
      <c r="L263" s="43"/>
      <c r="M263" s="43"/>
      <c r="N263" s="81"/>
      <c r="O263" s="52">
        <v>3391</v>
      </c>
      <c r="P263" s="52">
        <f>P257</f>
        <v>2609</v>
      </c>
      <c r="Q263" s="52">
        <f>Q257</f>
        <v>6000</v>
      </c>
      <c r="R263" s="45"/>
    </row>
    <row r="264" spans="1:18" ht="15">
      <c r="A264" s="47"/>
      <c r="B264" s="52"/>
      <c r="H264" s="41" t="s">
        <v>29</v>
      </c>
      <c r="R264" s="45"/>
    </row>
    <row r="265" spans="1:18" ht="18">
      <c r="A265" s="94" t="s">
        <v>233</v>
      </c>
      <c r="B265" s="89"/>
      <c r="C265" s="43"/>
      <c r="D265" s="43"/>
      <c r="E265" s="43"/>
      <c r="F265" s="43"/>
      <c r="G265" s="43"/>
      <c r="H265" s="80"/>
      <c r="I265" s="80"/>
      <c r="J265" s="80"/>
      <c r="K265" s="80"/>
      <c r="L265" s="80"/>
      <c r="M265" s="80"/>
      <c r="N265" s="98"/>
      <c r="O265" s="80"/>
      <c r="P265" s="45"/>
      <c r="Q265" s="45"/>
      <c r="R265" s="45"/>
    </row>
    <row r="266" spans="1:18" ht="28.5">
      <c r="A266" s="43">
        <v>1</v>
      </c>
      <c r="B266" s="49" t="s">
        <v>199</v>
      </c>
      <c r="C266" s="73">
        <v>1</v>
      </c>
      <c r="D266" s="43">
        <v>6792</v>
      </c>
      <c r="E266" s="43"/>
      <c r="F266" s="43">
        <v>1358</v>
      </c>
      <c r="G266" s="43"/>
      <c r="H266" s="43"/>
      <c r="I266" s="43"/>
      <c r="J266" s="43"/>
      <c r="K266" s="43"/>
      <c r="L266" s="43"/>
      <c r="M266" s="43"/>
      <c r="N266" s="81"/>
      <c r="O266" s="43">
        <v>8150</v>
      </c>
      <c r="P266" s="45"/>
      <c r="Q266" s="45">
        <f>O266+P266</f>
        <v>8150</v>
      </c>
      <c r="R266" s="45"/>
    </row>
    <row r="267" spans="1:18" ht="14.25">
      <c r="A267" s="43">
        <v>2</v>
      </c>
      <c r="B267" s="54" t="s">
        <v>159</v>
      </c>
      <c r="C267" s="43">
        <v>2.25</v>
      </c>
      <c r="D267" s="43">
        <v>13336</v>
      </c>
      <c r="E267" s="43"/>
      <c r="F267" s="43">
        <v>3577</v>
      </c>
      <c r="G267" s="43"/>
      <c r="H267" s="43"/>
      <c r="I267" s="43"/>
      <c r="J267" s="43"/>
      <c r="K267" s="43"/>
      <c r="L267" s="43"/>
      <c r="M267" s="43"/>
      <c r="N267" s="81"/>
      <c r="O267" s="43">
        <v>16913</v>
      </c>
      <c r="P267" s="45"/>
      <c r="Q267" s="45">
        <v>16913</v>
      </c>
      <c r="R267" s="45"/>
    </row>
    <row r="268" spans="1:18" ht="14.25">
      <c r="A268" s="43"/>
      <c r="B268" s="54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81"/>
      <c r="O268" s="43"/>
      <c r="P268" s="45"/>
      <c r="Q268" s="45"/>
      <c r="R268" s="45"/>
    </row>
    <row r="269" spans="1:18" ht="14.25">
      <c r="A269" s="47"/>
      <c r="B269" s="43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93"/>
      <c r="O269" s="43"/>
      <c r="P269" s="45"/>
      <c r="Q269" s="45"/>
      <c r="R269" s="45"/>
    </row>
    <row r="270" spans="1:18" ht="14.25">
      <c r="A270" s="43">
        <v>1</v>
      </c>
      <c r="B270" s="54" t="s">
        <v>200</v>
      </c>
      <c r="C270" s="43">
        <v>1</v>
      </c>
      <c r="D270" s="43">
        <v>5081</v>
      </c>
      <c r="E270" s="43"/>
      <c r="F270" s="43">
        <v>1524</v>
      </c>
      <c r="G270" s="43"/>
      <c r="H270" s="43"/>
      <c r="I270" s="43"/>
      <c r="J270" s="43"/>
      <c r="K270" s="43"/>
      <c r="L270" s="43"/>
      <c r="M270" s="43"/>
      <c r="N270" s="81"/>
      <c r="O270" s="43">
        <v>6605</v>
      </c>
      <c r="P270" s="45"/>
      <c r="Q270" s="45">
        <f aca="true" t="shared" si="9" ref="Q270:Q278">O270+P270</f>
        <v>6605</v>
      </c>
      <c r="R270" s="45"/>
    </row>
    <row r="271" spans="1:18" ht="14.25">
      <c r="A271" s="43">
        <v>2</v>
      </c>
      <c r="B271" s="54" t="s">
        <v>118</v>
      </c>
      <c r="C271" s="51">
        <v>1</v>
      </c>
      <c r="D271" s="51">
        <v>3872</v>
      </c>
      <c r="E271" s="43"/>
      <c r="F271" s="43">
        <v>387</v>
      </c>
      <c r="G271" s="43"/>
      <c r="H271" s="43"/>
      <c r="I271" s="43"/>
      <c r="J271" s="43"/>
      <c r="K271" s="43"/>
      <c r="L271" s="43"/>
      <c r="M271" s="43"/>
      <c r="N271" s="81"/>
      <c r="O271" s="43">
        <v>4259</v>
      </c>
      <c r="P271" s="45">
        <v>1741</v>
      </c>
      <c r="Q271" s="45">
        <v>6000</v>
      </c>
      <c r="R271" s="45"/>
    </row>
    <row r="272" spans="1:18" ht="14.25">
      <c r="A272" s="43">
        <v>3</v>
      </c>
      <c r="B272" s="54" t="s">
        <v>119</v>
      </c>
      <c r="C272" s="43">
        <v>4.5</v>
      </c>
      <c r="D272" s="43">
        <v>18291</v>
      </c>
      <c r="E272" s="43"/>
      <c r="F272" s="43">
        <v>3346</v>
      </c>
      <c r="G272" s="43"/>
      <c r="H272" s="43"/>
      <c r="I272" s="43"/>
      <c r="J272" s="43"/>
      <c r="K272" s="43"/>
      <c r="L272" s="43"/>
      <c r="M272" s="43"/>
      <c r="N272" s="81"/>
      <c r="O272" s="43">
        <v>21637</v>
      </c>
      <c r="P272" s="45">
        <f aca="true" t="shared" si="10" ref="P272:P278">$T$12*C272-O272</f>
        <v>5363</v>
      </c>
      <c r="Q272" s="45">
        <f t="shared" si="9"/>
        <v>27000</v>
      </c>
      <c r="R272" s="45"/>
    </row>
    <row r="273" spans="1:18" ht="14.25">
      <c r="A273" s="43"/>
      <c r="B273" s="54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81"/>
      <c r="O273" s="43"/>
      <c r="P273" s="45"/>
      <c r="Q273" s="45"/>
      <c r="R273" s="45"/>
    </row>
    <row r="274" spans="1:18" ht="14.25">
      <c r="A274" s="43">
        <v>5</v>
      </c>
      <c r="B274" s="54" t="s">
        <v>21</v>
      </c>
      <c r="C274" s="43">
        <v>0.5</v>
      </c>
      <c r="D274" s="43">
        <v>1576</v>
      </c>
      <c r="E274" s="43"/>
      <c r="F274" s="43"/>
      <c r="G274" s="43"/>
      <c r="H274" s="43"/>
      <c r="I274" s="43"/>
      <c r="J274" s="43"/>
      <c r="K274" s="43"/>
      <c r="L274" s="43"/>
      <c r="M274" s="43"/>
      <c r="N274" s="81"/>
      <c r="O274" s="43">
        <v>1576</v>
      </c>
      <c r="P274" s="45">
        <f t="shared" si="10"/>
        <v>1424</v>
      </c>
      <c r="Q274" s="45">
        <f t="shared" si="9"/>
        <v>3000</v>
      </c>
      <c r="R274" s="45"/>
    </row>
    <row r="275" spans="1:18" ht="14.25">
      <c r="A275" s="43">
        <v>6</v>
      </c>
      <c r="B275" s="54" t="s">
        <v>79</v>
      </c>
      <c r="C275" s="43">
        <v>0.5</v>
      </c>
      <c r="D275" s="43">
        <v>1575</v>
      </c>
      <c r="E275" s="43"/>
      <c r="F275" s="43"/>
      <c r="G275" s="43"/>
      <c r="H275" s="43">
        <v>158</v>
      </c>
      <c r="I275" s="43"/>
      <c r="J275" s="43"/>
      <c r="K275" s="48"/>
      <c r="L275" s="43"/>
      <c r="M275" s="48"/>
      <c r="N275" s="81"/>
      <c r="O275" s="43">
        <f>SUM(D275:N275)</f>
        <v>1733</v>
      </c>
      <c r="P275" s="45">
        <f t="shared" si="10"/>
        <v>1267</v>
      </c>
      <c r="Q275" s="45">
        <f t="shared" si="9"/>
        <v>3000</v>
      </c>
      <c r="R275" s="45"/>
    </row>
    <row r="276" spans="1:18" ht="14.25">
      <c r="A276" s="43">
        <v>7</v>
      </c>
      <c r="B276" s="54" t="s">
        <v>161</v>
      </c>
      <c r="C276" s="73">
        <v>4.5</v>
      </c>
      <c r="D276" s="43">
        <v>15260</v>
      </c>
      <c r="E276" s="43"/>
      <c r="F276" s="43"/>
      <c r="G276" s="43"/>
      <c r="H276" s="43"/>
      <c r="I276" s="43"/>
      <c r="J276" s="43"/>
      <c r="K276" s="43"/>
      <c r="L276" s="43"/>
      <c r="M276" s="43"/>
      <c r="N276" s="81"/>
      <c r="O276" s="43">
        <v>15260</v>
      </c>
      <c r="P276" s="45">
        <f t="shared" si="10"/>
        <v>11740</v>
      </c>
      <c r="Q276" s="45">
        <f t="shared" si="9"/>
        <v>27000</v>
      </c>
      <c r="R276" s="45"/>
    </row>
    <row r="277" spans="1:18" ht="14.2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93"/>
      <c r="O277" s="43"/>
      <c r="P277" s="45"/>
      <c r="Q277" s="45"/>
      <c r="R277" s="45"/>
    </row>
    <row r="278" spans="1:18" ht="14.25">
      <c r="A278" s="43">
        <v>1</v>
      </c>
      <c r="B278" s="54" t="s">
        <v>90</v>
      </c>
      <c r="C278" s="43">
        <v>1</v>
      </c>
      <c r="D278" s="43">
        <v>3391</v>
      </c>
      <c r="E278" s="43"/>
      <c r="F278" s="43"/>
      <c r="G278" s="43"/>
      <c r="H278" s="43"/>
      <c r="I278" s="43"/>
      <c r="J278" s="43"/>
      <c r="K278" s="43"/>
      <c r="L278" s="43"/>
      <c r="M278" s="43"/>
      <c r="N278" s="81"/>
      <c r="O278" s="43">
        <v>3391</v>
      </c>
      <c r="P278" s="45">
        <f t="shared" si="10"/>
        <v>2609</v>
      </c>
      <c r="Q278" s="45">
        <f t="shared" si="9"/>
        <v>6000</v>
      </c>
      <c r="R278" s="45"/>
    </row>
    <row r="279" spans="1:18" ht="14.25">
      <c r="A279" s="43"/>
      <c r="B279" s="54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81"/>
      <c r="O279" s="43"/>
      <c r="P279" s="45"/>
      <c r="Q279" s="45"/>
      <c r="R279" s="45"/>
    </row>
    <row r="280" spans="1:18" ht="15">
      <c r="A280" s="43"/>
      <c r="B280" s="52" t="s">
        <v>61</v>
      </c>
      <c r="C280" s="52">
        <v>16.25</v>
      </c>
      <c r="D280" s="43">
        <v>69174</v>
      </c>
      <c r="E280" s="43"/>
      <c r="F280" s="43">
        <v>10192</v>
      </c>
      <c r="G280" s="43"/>
      <c r="H280" s="43">
        <v>158</v>
      </c>
      <c r="I280" s="43"/>
      <c r="J280" s="43"/>
      <c r="K280" s="43"/>
      <c r="L280" s="43"/>
      <c r="M280" s="43"/>
      <c r="N280" s="81"/>
      <c r="O280" s="55">
        <f>SUM(O266:O279)</f>
        <v>79524</v>
      </c>
      <c r="P280" s="55">
        <v>24144</v>
      </c>
      <c r="Q280" s="55">
        <v>103668</v>
      </c>
      <c r="R280" s="45"/>
    </row>
    <row r="281" spans="1:18" ht="15">
      <c r="A281" s="43" t="s">
        <v>29</v>
      </c>
      <c r="B281" s="52" t="s">
        <v>66</v>
      </c>
      <c r="C281" s="43">
        <v>3.25</v>
      </c>
      <c r="D281" s="43">
        <v>20128</v>
      </c>
      <c r="E281" s="43"/>
      <c r="F281" s="43">
        <v>4935</v>
      </c>
      <c r="G281" s="43"/>
      <c r="H281" s="43"/>
      <c r="I281" s="43"/>
      <c r="J281" s="43"/>
      <c r="K281" s="43"/>
      <c r="L281" s="43"/>
      <c r="M281" s="43"/>
      <c r="N281" s="81"/>
      <c r="O281" s="55">
        <v>25063</v>
      </c>
      <c r="P281" s="55"/>
      <c r="Q281" s="55">
        <v>25063</v>
      </c>
      <c r="R281" s="45"/>
    </row>
    <row r="282" spans="1:18" ht="15">
      <c r="A282" s="43"/>
      <c r="B282" s="52" t="s">
        <v>67</v>
      </c>
      <c r="C282" s="43">
        <v>6.5</v>
      </c>
      <c r="D282" s="43">
        <v>27244</v>
      </c>
      <c r="E282" s="43"/>
      <c r="F282" s="43">
        <v>5257</v>
      </c>
      <c r="G282" s="43"/>
      <c r="H282" s="43"/>
      <c r="I282" s="43"/>
      <c r="J282" s="43"/>
      <c r="K282" s="43"/>
      <c r="L282" s="43"/>
      <c r="M282" s="43"/>
      <c r="N282" s="81"/>
      <c r="O282" s="55">
        <v>32501</v>
      </c>
      <c r="P282" s="55">
        <f>SUM(P269:P272)</f>
        <v>7104</v>
      </c>
      <c r="Q282" s="55">
        <f>SUM(Q269:Q272)</f>
        <v>39605</v>
      </c>
      <c r="R282" s="45"/>
    </row>
    <row r="283" spans="1:18" ht="15">
      <c r="A283" s="43"/>
      <c r="B283" s="52" t="s">
        <v>68</v>
      </c>
      <c r="C283" s="43">
        <v>5.5</v>
      </c>
      <c r="D283" s="43">
        <v>18411</v>
      </c>
      <c r="E283" s="43"/>
      <c r="F283" s="43"/>
      <c r="G283" s="43"/>
      <c r="H283" s="43">
        <v>158</v>
      </c>
      <c r="I283" s="43"/>
      <c r="J283" s="43"/>
      <c r="K283" s="43"/>
      <c r="L283" s="43"/>
      <c r="M283" s="43"/>
      <c r="N283" s="81"/>
      <c r="O283" s="55">
        <f>SUM(O273:O276)</f>
        <v>18569</v>
      </c>
      <c r="P283" s="55">
        <f>SUM(P273:P276)</f>
        <v>14431</v>
      </c>
      <c r="Q283" s="55">
        <f>SUM(Q273:Q276)</f>
        <v>33000</v>
      </c>
      <c r="R283" s="45"/>
    </row>
    <row r="284" spans="1:18" ht="15">
      <c r="A284" s="43"/>
      <c r="B284" s="43" t="s">
        <v>175</v>
      </c>
      <c r="C284" s="43">
        <v>1</v>
      </c>
      <c r="D284" s="43">
        <v>3391</v>
      </c>
      <c r="E284" s="43"/>
      <c r="F284" s="43"/>
      <c r="G284" s="43"/>
      <c r="H284" s="43"/>
      <c r="I284" s="43"/>
      <c r="J284" s="43"/>
      <c r="K284" s="43"/>
      <c r="L284" s="43"/>
      <c r="M284" s="43"/>
      <c r="N284" s="81"/>
      <c r="O284" s="55">
        <f>O278</f>
        <v>3391</v>
      </c>
      <c r="P284" s="55">
        <f>P278</f>
        <v>2609</v>
      </c>
      <c r="Q284" s="55">
        <f>Q278</f>
        <v>6000</v>
      </c>
      <c r="R284" s="45"/>
    </row>
    <row r="285" spans="1:18" ht="14.25">
      <c r="A285" s="43"/>
      <c r="B285" s="47"/>
      <c r="O285" s="42"/>
      <c r="R285" s="45"/>
    </row>
    <row r="286" spans="1:18" ht="18">
      <c r="A286" s="94" t="s">
        <v>177</v>
      </c>
      <c r="B286" s="89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93"/>
      <c r="O286" s="45"/>
      <c r="P286" s="55"/>
      <c r="Q286" s="55"/>
      <c r="R286" s="45"/>
    </row>
    <row r="287" spans="1:18" ht="28.5">
      <c r="A287" s="43">
        <v>1</v>
      </c>
      <c r="B287" s="49" t="s">
        <v>201</v>
      </c>
      <c r="C287" s="73">
        <v>1</v>
      </c>
      <c r="D287" s="43">
        <v>6667</v>
      </c>
      <c r="E287" s="43"/>
      <c r="F287" s="43">
        <v>2000</v>
      </c>
      <c r="G287" s="43"/>
      <c r="H287" s="43"/>
      <c r="I287" s="43"/>
      <c r="J287" s="43"/>
      <c r="K287" s="43"/>
      <c r="L287" s="43"/>
      <c r="M287" s="43"/>
      <c r="N287" s="81"/>
      <c r="O287" s="43">
        <f>SUM(C287:N287)</f>
        <v>8668</v>
      </c>
      <c r="P287" s="45"/>
      <c r="Q287" s="45">
        <f>O287+P287</f>
        <v>8668</v>
      </c>
      <c r="R287" s="45"/>
    </row>
    <row r="288" spans="1:18" ht="14.25">
      <c r="A288" s="43">
        <v>2</v>
      </c>
      <c r="B288" s="54" t="s">
        <v>160</v>
      </c>
      <c r="C288" s="43">
        <v>0.25</v>
      </c>
      <c r="D288" s="43">
        <v>1415</v>
      </c>
      <c r="E288" s="43"/>
      <c r="F288" s="43">
        <v>283</v>
      </c>
      <c r="G288" s="43"/>
      <c r="H288" s="43"/>
      <c r="I288" s="43"/>
      <c r="J288" s="43"/>
      <c r="K288" s="43"/>
      <c r="L288" s="43"/>
      <c r="M288" s="43"/>
      <c r="N288" s="81"/>
      <c r="O288" s="43">
        <v>1698</v>
      </c>
      <c r="P288" s="45"/>
      <c r="Q288" s="45">
        <f>O288+P288</f>
        <v>1698</v>
      </c>
      <c r="R288" s="45"/>
    </row>
    <row r="289" spans="1:18" ht="14.25">
      <c r="A289" s="43">
        <v>3</v>
      </c>
      <c r="B289" s="54" t="s">
        <v>248</v>
      </c>
      <c r="C289" s="43">
        <v>0.25</v>
      </c>
      <c r="D289" s="43">
        <v>1518</v>
      </c>
      <c r="E289" s="43"/>
      <c r="F289" s="43">
        <v>152</v>
      </c>
      <c r="G289" s="43"/>
      <c r="H289" s="43"/>
      <c r="I289" s="43"/>
      <c r="J289" s="43"/>
      <c r="K289" s="43"/>
      <c r="L289" s="43"/>
      <c r="M289" s="43"/>
      <c r="N289" s="81"/>
      <c r="O289" s="43">
        <v>1670</v>
      </c>
      <c r="P289" s="45"/>
      <c r="Q289" s="45">
        <v>1670</v>
      </c>
      <c r="R289" s="45"/>
    </row>
    <row r="290" spans="1:18" ht="14.25">
      <c r="A290" s="43">
        <v>4</v>
      </c>
      <c r="B290" s="54" t="s">
        <v>249</v>
      </c>
      <c r="C290" s="43">
        <v>0.25</v>
      </c>
      <c r="D290" s="43">
        <v>1443</v>
      </c>
      <c r="E290" s="43"/>
      <c r="F290" s="43">
        <v>144</v>
      </c>
      <c r="G290" s="43"/>
      <c r="H290" s="43"/>
      <c r="I290" s="43"/>
      <c r="J290" s="43"/>
      <c r="K290" s="43"/>
      <c r="L290" s="43"/>
      <c r="M290" s="43"/>
      <c r="N290" s="81"/>
      <c r="O290" s="43">
        <v>1587</v>
      </c>
      <c r="P290" s="45"/>
      <c r="Q290" s="45">
        <v>1587</v>
      </c>
      <c r="R290" s="45"/>
    </row>
    <row r="291" spans="1:18" ht="14.25">
      <c r="A291" s="47"/>
      <c r="B291" s="43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93"/>
      <c r="O291" s="43"/>
      <c r="P291" s="45"/>
      <c r="Q291" s="45"/>
      <c r="R291" s="45"/>
    </row>
    <row r="292" spans="1:18" ht="14.25">
      <c r="A292" s="43">
        <v>1</v>
      </c>
      <c r="B292" s="54" t="s">
        <v>200</v>
      </c>
      <c r="C292" s="43">
        <v>1</v>
      </c>
      <c r="D292" s="43">
        <v>4817</v>
      </c>
      <c r="E292" s="43"/>
      <c r="F292" s="43">
        <v>963</v>
      </c>
      <c r="G292" s="43"/>
      <c r="H292" s="43"/>
      <c r="I292" s="43"/>
      <c r="J292" s="43"/>
      <c r="K292" s="43"/>
      <c r="L292" s="43"/>
      <c r="M292" s="43"/>
      <c r="N292" s="81"/>
      <c r="O292" s="43">
        <f>SUM(D292:N292)</f>
        <v>5780</v>
      </c>
      <c r="P292" s="45">
        <f aca="true" t="shared" si="11" ref="P292:P300">$T$12*C292-O292</f>
        <v>220</v>
      </c>
      <c r="Q292" s="45">
        <f>O292+P292</f>
        <v>6000</v>
      </c>
      <c r="R292" s="45"/>
    </row>
    <row r="293" spans="1:18" ht="14.25">
      <c r="A293" s="43">
        <v>2</v>
      </c>
      <c r="B293" s="54" t="s">
        <v>118</v>
      </c>
      <c r="C293" s="51">
        <v>1</v>
      </c>
      <c r="D293" s="51">
        <v>3872</v>
      </c>
      <c r="E293" s="43"/>
      <c r="F293" s="43">
        <v>387</v>
      </c>
      <c r="G293" s="43"/>
      <c r="H293" s="43"/>
      <c r="I293" s="43"/>
      <c r="J293" s="43"/>
      <c r="K293" s="43"/>
      <c r="L293" s="43"/>
      <c r="M293" s="43"/>
      <c r="N293" s="81"/>
      <c r="O293" s="43">
        <f>SUM(D293:N293)</f>
        <v>4259</v>
      </c>
      <c r="P293" s="45">
        <f t="shared" si="11"/>
        <v>1741</v>
      </c>
      <c r="Q293" s="45">
        <f>O293+P293</f>
        <v>6000</v>
      </c>
      <c r="R293" s="45"/>
    </row>
    <row r="294" spans="1:18" ht="14.25">
      <c r="A294" s="43">
        <v>3</v>
      </c>
      <c r="B294" s="54" t="s">
        <v>119</v>
      </c>
      <c r="C294" s="43">
        <v>4.5</v>
      </c>
      <c r="D294" s="43">
        <v>18353</v>
      </c>
      <c r="E294" s="43"/>
      <c r="F294" s="43">
        <v>3745</v>
      </c>
      <c r="G294" s="43"/>
      <c r="H294" s="43"/>
      <c r="I294" s="43"/>
      <c r="J294" s="43"/>
      <c r="K294" s="43"/>
      <c r="L294" s="43"/>
      <c r="M294" s="43"/>
      <c r="N294" s="81"/>
      <c r="O294" s="43">
        <f>SUM(D294:N294)</f>
        <v>22098</v>
      </c>
      <c r="P294" s="45">
        <f t="shared" si="11"/>
        <v>4902</v>
      </c>
      <c r="Q294" s="45">
        <f>O294+P294</f>
        <v>27000</v>
      </c>
      <c r="R294" s="45"/>
    </row>
    <row r="295" spans="1:18" ht="14.25">
      <c r="A295" s="43"/>
      <c r="B295" s="54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81"/>
      <c r="O295" s="43"/>
      <c r="P295" s="45"/>
      <c r="Q295" s="45"/>
      <c r="R295" s="45"/>
    </row>
    <row r="296" spans="1:18" ht="14.25">
      <c r="A296" s="43">
        <v>5</v>
      </c>
      <c r="B296" s="54" t="s">
        <v>21</v>
      </c>
      <c r="C296" s="43">
        <v>0.5</v>
      </c>
      <c r="D296" s="43">
        <v>1576</v>
      </c>
      <c r="E296" s="43"/>
      <c r="F296" s="43"/>
      <c r="G296" s="43"/>
      <c r="H296" s="43"/>
      <c r="I296" s="43"/>
      <c r="J296" s="43"/>
      <c r="K296" s="43"/>
      <c r="L296" s="43"/>
      <c r="M296" s="43"/>
      <c r="N296" s="81"/>
      <c r="O296" s="43">
        <v>1576</v>
      </c>
      <c r="P296" s="45">
        <f t="shared" si="11"/>
        <v>1424</v>
      </c>
      <c r="Q296" s="45">
        <f>O296+P296</f>
        <v>3000</v>
      </c>
      <c r="R296" s="45"/>
    </row>
    <row r="297" spans="1:18" ht="14.25">
      <c r="A297" s="43">
        <v>6</v>
      </c>
      <c r="B297" s="54" t="s">
        <v>79</v>
      </c>
      <c r="C297" s="43">
        <v>0.5</v>
      </c>
      <c r="D297" s="43">
        <v>1575</v>
      </c>
      <c r="E297" s="43"/>
      <c r="F297" s="43"/>
      <c r="G297" s="43"/>
      <c r="H297" s="43">
        <v>158</v>
      </c>
      <c r="I297" s="43"/>
      <c r="J297" s="43"/>
      <c r="K297" s="48"/>
      <c r="L297" s="43"/>
      <c r="M297" s="48"/>
      <c r="N297" s="81"/>
      <c r="O297" s="43">
        <v>1733</v>
      </c>
      <c r="P297" s="45">
        <f t="shared" si="11"/>
        <v>1267</v>
      </c>
      <c r="Q297" s="45">
        <f>O297+P297</f>
        <v>3000</v>
      </c>
      <c r="R297" s="45"/>
    </row>
    <row r="298" spans="1:18" ht="14.25">
      <c r="A298" s="43">
        <v>7</v>
      </c>
      <c r="B298" s="54" t="s">
        <v>161</v>
      </c>
      <c r="C298" s="73">
        <v>4.5</v>
      </c>
      <c r="D298" s="43">
        <v>15260</v>
      </c>
      <c r="E298" s="43"/>
      <c r="F298" s="43"/>
      <c r="G298" s="43"/>
      <c r="H298" s="43"/>
      <c r="I298" s="43"/>
      <c r="J298" s="43"/>
      <c r="K298" s="43"/>
      <c r="L298" s="43"/>
      <c r="M298" s="43"/>
      <c r="N298" s="81"/>
      <c r="O298" s="43">
        <v>15260</v>
      </c>
      <c r="P298" s="45">
        <f t="shared" si="11"/>
        <v>11740</v>
      </c>
      <c r="Q298" s="45">
        <f>O298+P298</f>
        <v>27000</v>
      </c>
      <c r="R298" s="45"/>
    </row>
    <row r="299" spans="1:18" ht="14.2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93"/>
      <c r="O299" s="43"/>
      <c r="P299" s="45"/>
      <c r="Q299" s="45"/>
      <c r="R299" s="45"/>
    </row>
    <row r="300" spans="1:18" ht="14.25">
      <c r="A300" s="43">
        <v>1</v>
      </c>
      <c r="B300" s="54" t="s">
        <v>90</v>
      </c>
      <c r="C300" s="43">
        <v>0.75</v>
      </c>
      <c r="D300" s="43">
        <v>2543</v>
      </c>
      <c r="E300" s="43"/>
      <c r="F300" s="43"/>
      <c r="G300" s="43"/>
      <c r="H300" s="43"/>
      <c r="I300" s="43"/>
      <c r="J300" s="43"/>
      <c r="K300" s="43"/>
      <c r="L300" s="43"/>
      <c r="M300" s="43"/>
      <c r="N300" s="81"/>
      <c r="O300" s="43">
        <v>2543</v>
      </c>
      <c r="P300" s="45">
        <f t="shared" si="11"/>
        <v>1957</v>
      </c>
      <c r="Q300" s="45">
        <v>4500</v>
      </c>
      <c r="R300" s="45"/>
    </row>
    <row r="301" spans="1:18" ht="14.25">
      <c r="A301" s="43"/>
      <c r="B301" s="54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81"/>
      <c r="O301" s="43"/>
      <c r="P301" s="45"/>
      <c r="Q301" s="45"/>
      <c r="R301" s="45"/>
    </row>
    <row r="302" spans="1:18" ht="15">
      <c r="A302" s="43"/>
      <c r="B302" s="52" t="s">
        <v>61</v>
      </c>
      <c r="C302" s="52">
        <v>14.5</v>
      </c>
      <c r="D302" s="43">
        <v>59039</v>
      </c>
      <c r="E302" s="43"/>
      <c r="F302" s="43">
        <v>7674</v>
      </c>
      <c r="G302" s="43"/>
      <c r="H302" s="43">
        <v>158</v>
      </c>
      <c r="I302" s="43"/>
      <c r="J302" s="43"/>
      <c r="K302" s="43"/>
      <c r="L302" s="43"/>
      <c r="M302" s="43"/>
      <c r="N302" s="81"/>
      <c r="O302" s="55">
        <v>66872</v>
      </c>
      <c r="P302" s="55">
        <v>23251</v>
      </c>
      <c r="Q302" s="55">
        <v>90123</v>
      </c>
      <c r="R302" s="45"/>
    </row>
    <row r="303" spans="1:18" ht="15">
      <c r="A303" s="43" t="s">
        <v>29</v>
      </c>
      <c r="B303" s="52" t="s">
        <v>66</v>
      </c>
      <c r="C303" s="43">
        <v>1.75</v>
      </c>
      <c r="D303" s="43">
        <v>11043</v>
      </c>
      <c r="E303" s="43"/>
      <c r="F303" s="43">
        <v>2579</v>
      </c>
      <c r="G303" s="43"/>
      <c r="H303" s="43"/>
      <c r="I303" s="43"/>
      <c r="J303" s="43"/>
      <c r="K303" s="43"/>
      <c r="L303" s="43"/>
      <c r="M303" s="43"/>
      <c r="N303" s="81"/>
      <c r="O303" s="55">
        <v>13623</v>
      </c>
      <c r="P303" s="55"/>
      <c r="Q303" s="55">
        <v>13623</v>
      </c>
      <c r="R303" s="45"/>
    </row>
    <row r="304" spans="1:18" ht="15">
      <c r="A304" s="43"/>
      <c r="B304" s="52" t="s">
        <v>67</v>
      </c>
      <c r="C304" s="43">
        <v>6.5</v>
      </c>
      <c r="D304" s="43">
        <v>27042</v>
      </c>
      <c r="E304" s="43"/>
      <c r="F304" s="43">
        <v>5095</v>
      </c>
      <c r="G304" s="43"/>
      <c r="H304" s="43"/>
      <c r="I304" s="43"/>
      <c r="J304" s="43"/>
      <c r="K304" s="43"/>
      <c r="L304" s="43"/>
      <c r="M304" s="43"/>
      <c r="N304" s="81"/>
      <c r="O304" s="55">
        <v>32137</v>
      </c>
      <c r="P304" s="55">
        <v>6863</v>
      </c>
      <c r="Q304" s="55">
        <v>39000</v>
      </c>
      <c r="R304" s="45"/>
    </row>
    <row r="305" spans="1:18" ht="15">
      <c r="A305" s="43"/>
      <c r="B305" s="52" t="s">
        <v>68</v>
      </c>
      <c r="C305" s="43">
        <v>5.5</v>
      </c>
      <c r="D305" s="43">
        <v>18411</v>
      </c>
      <c r="E305" s="43"/>
      <c r="F305" s="43"/>
      <c r="G305" s="43"/>
      <c r="H305" s="43">
        <v>158</v>
      </c>
      <c r="I305" s="43"/>
      <c r="J305" s="43"/>
      <c r="K305" s="43"/>
      <c r="L305" s="43"/>
      <c r="M305" s="43"/>
      <c r="N305" s="81"/>
      <c r="O305" s="55">
        <f>SUM(D305:N305)</f>
        <v>18569</v>
      </c>
      <c r="P305" s="55">
        <v>14431</v>
      </c>
      <c r="Q305" s="55">
        <v>33000</v>
      </c>
      <c r="R305" s="45"/>
    </row>
    <row r="306" spans="1:18" ht="15">
      <c r="A306" s="43"/>
      <c r="B306" s="43" t="s">
        <v>175</v>
      </c>
      <c r="C306" s="43">
        <v>0.75</v>
      </c>
      <c r="D306" s="43">
        <v>2543</v>
      </c>
      <c r="E306" s="43"/>
      <c r="F306" s="43"/>
      <c r="G306" s="43"/>
      <c r="H306" s="43"/>
      <c r="I306" s="43"/>
      <c r="J306" s="43"/>
      <c r="K306" s="43"/>
      <c r="L306" s="43"/>
      <c r="M306" s="43"/>
      <c r="N306" s="81"/>
      <c r="O306" s="55">
        <v>2543</v>
      </c>
      <c r="P306" s="55">
        <v>1957</v>
      </c>
      <c r="Q306" s="55">
        <v>4500</v>
      </c>
      <c r="R306" s="45"/>
    </row>
    <row r="307" spans="1:18" ht="14.25">
      <c r="A307" s="43"/>
      <c r="B307" s="54"/>
      <c r="C307" s="43"/>
      <c r="D307" s="51"/>
      <c r="E307" s="43"/>
      <c r="F307" s="43"/>
      <c r="G307" s="43"/>
      <c r="H307" s="43"/>
      <c r="I307" s="43"/>
      <c r="J307" s="43"/>
      <c r="K307" s="43"/>
      <c r="L307" s="43"/>
      <c r="M307" s="43"/>
      <c r="N307" s="81"/>
      <c r="O307" s="45"/>
      <c r="P307" s="45"/>
      <c r="Q307" s="45"/>
      <c r="R307" s="45"/>
    </row>
    <row r="308" spans="1:18" ht="15">
      <c r="A308" s="43"/>
      <c r="B308" s="52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81"/>
      <c r="O308" s="55"/>
      <c r="P308" s="55"/>
      <c r="Q308" s="55"/>
      <c r="R308" s="45"/>
    </row>
    <row r="309" spans="1:18" ht="14.25">
      <c r="A309" s="43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4"/>
      <c r="P309" s="44"/>
      <c r="Q309" s="44"/>
      <c r="R309" s="45"/>
    </row>
    <row r="310" spans="1:18" ht="18" customHeight="1">
      <c r="A310" s="58"/>
      <c r="B310" s="117" t="s">
        <v>275</v>
      </c>
      <c r="C310" s="111"/>
      <c r="D310" s="111"/>
      <c r="M310" s="58"/>
      <c r="N310" s="58"/>
      <c r="O310" s="116"/>
      <c r="P310" s="116"/>
      <c r="Q310" s="116"/>
      <c r="R310" s="116"/>
    </row>
    <row r="311" spans="1:18" ht="18">
      <c r="A311" s="99" t="s">
        <v>269</v>
      </c>
      <c r="B311" s="118"/>
      <c r="C311" s="60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81"/>
      <c r="O311" s="43"/>
      <c r="P311" s="45"/>
      <c r="Q311" s="45"/>
      <c r="R311" s="45"/>
    </row>
    <row r="312" spans="1:18" ht="14.25">
      <c r="A312" s="60">
        <v>1</v>
      </c>
      <c r="B312" s="59" t="s">
        <v>202</v>
      </c>
      <c r="C312" s="43">
        <v>1</v>
      </c>
      <c r="D312" s="43">
        <v>10699</v>
      </c>
      <c r="E312" s="43"/>
      <c r="F312" s="43">
        <v>3210</v>
      </c>
      <c r="G312" s="43"/>
      <c r="H312" s="43"/>
      <c r="I312" s="43"/>
      <c r="J312" s="43"/>
      <c r="K312" s="43"/>
      <c r="L312" s="43"/>
      <c r="M312" s="43"/>
      <c r="N312" s="81"/>
      <c r="O312" s="43">
        <f>SUM(D312:N312)</f>
        <v>13909</v>
      </c>
      <c r="P312" s="45"/>
      <c r="Q312" s="45">
        <v>13909</v>
      </c>
      <c r="R312" s="45"/>
    </row>
    <row r="313" spans="1:18" ht="14.25">
      <c r="A313" s="60">
        <v>2</v>
      </c>
      <c r="B313" s="54" t="s">
        <v>131</v>
      </c>
      <c r="C313" s="43">
        <v>2</v>
      </c>
      <c r="D313" s="43">
        <v>13772</v>
      </c>
      <c r="E313" s="80"/>
      <c r="F313" s="43">
        <v>2067</v>
      </c>
      <c r="G313" s="43"/>
      <c r="H313" s="43"/>
      <c r="I313" s="43"/>
      <c r="J313" s="43"/>
      <c r="K313" s="43"/>
      <c r="L313" s="43"/>
      <c r="M313" s="43"/>
      <c r="N313" s="81"/>
      <c r="O313" s="43">
        <f>SUM(D313:N313)</f>
        <v>15839</v>
      </c>
      <c r="P313" s="45"/>
      <c r="Q313" s="45">
        <v>15839</v>
      </c>
      <c r="R313" s="45"/>
    </row>
    <row r="314" spans="1:18" ht="14.25">
      <c r="A314" s="60" t="s">
        <v>184</v>
      </c>
      <c r="B314" s="54" t="s">
        <v>185</v>
      </c>
      <c r="C314" s="43">
        <v>2</v>
      </c>
      <c r="D314" s="43">
        <v>11176</v>
      </c>
      <c r="E314" s="43"/>
      <c r="F314" s="43"/>
      <c r="G314" s="43"/>
      <c r="H314" s="43"/>
      <c r="I314" s="43"/>
      <c r="J314" s="43"/>
      <c r="K314" s="43"/>
      <c r="L314" s="43"/>
      <c r="M314" s="43"/>
      <c r="N314" s="81"/>
      <c r="O314" s="43">
        <v>11176</v>
      </c>
      <c r="P314" s="45"/>
      <c r="Q314" s="45">
        <v>11176</v>
      </c>
      <c r="R314" s="45"/>
    </row>
    <row r="315" spans="1:18" ht="14.25">
      <c r="A315" s="60"/>
      <c r="B315" s="54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81"/>
      <c r="O315" s="43"/>
      <c r="P315" s="45"/>
      <c r="Q315" s="45"/>
      <c r="R315" s="45"/>
    </row>
    <row r="316" spans="1:18" ht="14.25">
      <c r="A316" s="60">
        <v>1</v>
      </c>
      <c r="B316" s="54" t="s">
        <v>203</v>
      </c>
      <c r="C316" s="43">
        <v>1</v>
      </c>
      <c r="D316" s="43">
        <v>6147</v>
      </c>
      <c r="E316" s="43"/>
      <c r="F316" s="43">
        <v>1844</v>
      </c>
      <c r="G316" s="43"/>
      <c r="H316" s="43"/>
      <c r="I316" s="43"/>
      <c r="J316" s="43"/>
      <c r="K316" s="43"/>
      <c r="L316" s="43"/>
      <c r="M316" s="43"/>
      <c r="N316" s="81"/>
      <c r="O316" s="43">
        <f>SUM(D316:N316)</f>
        <v>7991</v>
      </c>
      <c r="P316" s="45"/>
      <c r="Q316" s="45">
        <v>7991</v>
      </c>
      <c r="R316" s="45"/>
    </row>
    <row r="317" spans="1:18" ht="14.25">
      <c r="A317" s="60">
        <v>2</v>
      </c>
      <c r="B317" s="54" t="s">
        <v>133</v>
      </c>
      <c r="C317" s="43">
        <v>4.5</v>
      </c>
      <c r="D317" s="51">
        <v>24286</v>
      </c>
      <c r="E317" s="51"/>
      <c r="F317" s="51">
        <v>5223</v>
      </c>
      <c r="G317" s="47"/>
      <c r="H317" s="47"/>
      <c r="I317" s="47"/>
      <c r="J317" s="47"/>
      <c r="K317" s="47"/>
      <c r="L317" s="47"/>
      <c r="M317" s="47"/>
      <c r="N317" s="93"/>
      <c r="O317" s="51">
        <f>SUM(D317:N317)</f>
        <v>29509</v>
      </c>
      <c r="P317" s="45"/>
      <c r="Q317" s="45">
        <v>29509</v>
      </c>
      <c r="R317" s="45"/>
    </row>
    <row r="318" spans="1:18" ht="14.25">
      <c r="A318" s="60">
        <v>3</v>
      </c>
      <c r="B318" s="49" t="s">
        <v>204</v>
      </c>
      <c r="C318" s="43">
        <v>4.5</v>
      </c>
      <c r="D318" s="43">
        <v>25145</v>
      </c>
      <c r="E318" s="43"/>
      <c r="F318" s="43">
        <v>6985</v>
      </c>
      <c r="G318" s="43"/>
      <c r="H318" s="43"/>
      <c r="I318" s="43"/>
      <c r="J318" s="43"/>
      <c r="K318" s="43"/>
      <c r="L318" s="43"/>
      <c r="M318" s="43"/>
      <c r="N318" s="81"/>
      <c r="O318" s="43">
        <f>SUM(D318:N318)</f>
        <v>32130</v>
      </c>
      <c r="P318" s="45"/>
      <c r="Q318" s="45">
        <v>32130</v>
      </c>
      <c r="R318" s="45"/>
    </row>
    <row r="319" spans="1:18" ht="14.25">
      <c r="A319" s="43">
        <v>4</v>
      </c>
      <c r="B319" s="54" t="s">
        <v>132</v>
      </c>
      <c r="C319" s="43">
        <v>4.5</v>
      </c>
      <c r="D319" s="43">
        <v>25145</v>
      </c>
      <c r="E319" s="43"/>
      <c r="F319" s="43">
        <v>7544</v>
      </c>
      <c r="G319" s="43"/>
      <c r="H319" s="43"/>
      <c r="I319" s="43"/>
      <c r="J319" s="43"/>
      <c r="K319" s="43"/>
      <c r="L319" s="43"/>
      <c r="M319" s="43"/>
      <c r="N319" s="81"/>
      <c r="O319" s="43">
        <f>SUM(D319:N319)</f>
        <v>32689</v>
      </c>
      <c r="P319" s="45"/>
      <c r="Q319" s="45">
        <v>32689</v>
      </c>
      <c r="R319" s="45"/>
    </row>
    <row r="320" spans="1:18" ht="14.25">
      <c r="A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81"/>
      <c r="O320" s="43"/>
      <c r="P320" s="45"/>
      <c r="Q320" s="45"/>
      <c r="R320" s="45"/>
    </row>
    <row r="321" spans="1:18" ht="14.25">
      <c r="A321" s="60">
        <v>1</v>
      </c>
      <c r="B321" s="54" t="s">
        <v>93</v>
      </c>
      <c r="C321" s="43">
        <v>4.5</v>
      </c>
      <c r="D321" s="43">
        <v>17548</v>
      </c>
      <c r="E321" s="43"/>
      <c r="F321" s="43"/>
      <c r="G321" s="43"/>
      <c r="H321" s="43"/>
      <c r="I321" s="43"/>
      <c r="J321" s="43"/>
      <c r="K321" s="43"/>
      <c r="L321" s="43"/>
      <c r="M321" s="43"/>
      <c r="N321" s="81"/>
      <c r="O321" s="43">
        <v>17548</v>
      </c>
      <c r="P321" s="45">
        <v>9452</v>
      </c>
      <c r="Q321" s="45">
        <v>27000</v>
      </c>
      <c r="R321" s="45"/>
    </row>
    <row r="322" spans="1:18" ht="14.25">
      <c r="A322" s="43"/>
      <c r="B322" s="54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81"/>
      <c r="O322" s="43"/>
      <c r="P322" s="45"/>
      <c r="Q322" s="45"/>
      <c r="R322" s="45"/>
    </row>
    <row r="323" spans="1:18" ht="14.25">
      <c r="A323" s="43">
        <v>1</v>
      </c>
      <c r="B323" s="54" t="s">
        <v>270</v>
      </c>
      <c r="C323" s="43">
        <v>1</v>
      </c>
      <c r="D323" s="43">
        <v>3900</v>
      </c>
      <c r="E323" s="43"/>
      <c r="F323" s="43"/>
      <c r="G323" s="43"/>
      <c r="H323" s="43"/>
      <c r="I323" s="43"/>
      <c r="J323" s="43"/>
      <c r="K323" s="43"/>
      <c r="L323" s="43"/>
      <c r="M323" s="43"/>
      <c r="N323" s="81"/>
      <c r="O323" s="43">
        <v>3900</v>
      </c>
      <c r="P323" s="45">
        <v>2100</v>
      </c>
      <c r="Q323" s="45">
        <v>6000</v>
      </c>
      <c r="R323" s="45"/>
    </row>
    <row r="324" spans="1:18" ht="15">
      <c r="A324" s="43"/>
      <c r="B324" s="49"/>
      <c r="C324" s="52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81"/>
      <c r="O324" s="52"/>
      <c r="P324" s="55"/>
      <c r="Q324" s="55"/>
      <c r="R324" s="45"/>
    </row>
    <row r="325" spans="1:18" ht="15">
      <c r="A325" s="43"/>
      <c r="B325" s="52" t="s">
        <v>61</v>
      </c>
      <c r="C325" s="52">
        <v>25</v>
      </c>
      <c r="D325" s="43">
        <v>137818</v>
      </c>
      <c r="E325" s="43"/>
      <c r="F325" s="43">
        <v>26873</v>
      </c>
      <c r="G325" s="43"/>
      <c r="H325" s="43"/>
      <c r="I325" s="43"/>
      <c r="J325" s="43"/>
      <c r="K325" s="43"/>
      <c r="L325" s="43"/>
      <c r="M325" s="43"/>
      <c r="N325" s="81"/>
      <c r="O325" s="52">
        <v>164691</v>
      </c>
      <c r="P325" s="52">
        <v>11552</v>
      </c>
      <c r="Q325" s="52">
        <v>176243</v>
      </c>
      <c r="R325" s="45"/>
    </row>
    <row r="326" spans="1:18" ht="15">
      <c r="A326" s="43"/>
      <c r="B326" s="52" t="s">
        <v>66</v>
      </c>
      <c r="C326" s="43">
        <v>5</v>
      </c>
      <c r="D326" s="43">
        <v>35647</v>
      </c>
      <c r="E326" s="43"/>
      <c r="F326" s="43">
        <v>5277</v>
      </c>
      <c r="G326" s="43"/>
      <c r="H326" s="43"/>
      <c r="I326" s="43"/>
      <c r="J326" s="43"/>
      <c r="K326" s="43"/>
      <c r="L326" s="43"/>
      <c r="M326" s="43"/>
      <c r="N326" s="81"/>
      <c r="O326" s="52">
        <v>40924</v>
      </c>
      <c r="P326" s="52"/>
      <c r="Q326" s="52">
        <v>40924</v>
      </c>
      <c r="R326" s="45"/>
    </row>
    <row r="327" spans="1:18" ht="15">
      <c r="A327" s="43"/>
      <c r="B327" s="52" t="s">
        <v>67</v>
      </c>
      <c r="C327" s="43">
        <v>14.5</v>
      </c>
      <c r="D327" s="43">
        <v>80723</v>
      </c>
      <c r="E327" s="43"/>
      <c r="F327" s="43">
        <v>21596</v>
      </c>
      <c r="G327" s="43"/>
      <c r="H327" s="43"/>
      <c r="I327" s="43"/>
      <c r="J327" s="43"/>
      <c r="K327" s="43"/>
      <c r="L327" s="43"/>
      <c r="M327" s="43"/>
      <c r="N327" s="81"/>
      <c r="O327" s="45">
        <v>102319</v>
      </c>
      <c r="P327" s="45"/>
      <c r="Q327" s="45">
        <v>102319</v>
      </c>
      <c r="R327" s="45"/>
    </row>
    <row r="328" spans="1:18" ht="15">
      <c r="A328" s="43"/>
      <c r="B328" s="52" t="s">
        <v>68</v>
      </c>
      <c r="C328" s="43">
        <v>4.5</v>
      </c>
      <c r="D328" s="43">
        <v>17548</v>
      </c>
      <c r="E328" s="43"/>
      <c r="F328" s="43"/>
      <c r="G328" s="43"/>
      <c r="H328" s="43"/>
      <c r="I328" s="43"/>
      <c r="J328" s="43"/>
      <c r="K328" s="43"/>
      <c r="L328" s="43"/>
      <c r="M328" s="43"/>
      <c r="N328" s="81"/>
      <c r="O328" s="46">
        <v>17548</v>
      </c>
      <c r="P328" s="46">
        <v>9452</v>
      </c>
      <c r="Q328" s="46">
        <v>27000</v>
      </c>
      <c r="R328" s="45"/>
    </row>
    <row r="329" spans="1:18" ht="15">
      <c r="A329" s="43"/>
      <c r="B329" s="52" t="s">
        <v>94</v>
      </c>
      <c r="C329" s="43">
        <v>1</v>
      </c>
      <c r="D329" s="43">
        <v>3900</v>
      </c>
      <c r="E329" s="47"/>
      <c r="F329" s="47" t="s">
        <v>29</v>
      </c>
      <c r="G329" s="47"/>
      <c r="H329" s="47"/>
      <c r="I329" s="47"/>
      <c r="J329" s="47"/>
      <c r="K329" s="47"/>
      <c r="L329" s="47"/>
      <c r="M329" s="47"/>
      <c r="N329" s="47"/>
      <c r="O329" s="43">
        <v>3900</v>
      </c>
      <c r="P329" s="45">
        <v>2100</v>
      </c>
      <c r="Q329" s="45">
        <v>6000</v>
      </c>
      <c r="R329" s="45"/>
    </row>
    <row r="330" spans="1:18" ht="14.25">
      <c r="A330" s="43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93"/>
      <c r="O330" s="43"/>
      <c r="P330" s="45"/>
      <c r="Q330" s="45"/>
      <c r="R330" s="45"/>
    </row>
    <row r="331" spans="1:18" ht="18">
      <c r="A331" s="94" t="s">
        <v>232</v>
      </c>
      <c r="B331" s="89"/>
      <c r="P331" s="41"/>
      <c r="Q331" s="41"/>
      <c r="R331" s="41"/>
    </row>
    <row r="332" spans="1:18" ht="14.25">
      <c r="A332" s="43">
        <v>1</v>
      </c>
      <c r="B332" s="54" t="s">
        <v>205</v>
      </c>
      <c r="C332" s="43">
        <v>1</v>
      </c>
      <c r="D332" s="43">
        <v>4859</v>
      </c>
      <c r="E332" s="43"/>
      <c r="F332" s="43">
        <v>1458</v>
      </c>
      <c r="G332" s="43"/>
      <c r="H332" s="43"/>
      <c r="I332" s="43"/>
      <c r="J332" s="43"/>
      <c r="K332" s="43"/>
      <c r="L332" s="43"/>
      <c r="M332" s="43"/>
      <c r="N332" s="81"/>
      <c r="O332" s="43">
        <f>SUM(D332:N332)</f>
        <v>6317</v>
      </c>
      <c r="P332" s="45"/>
      <c r="Q332" s="45">
        <f>O332+P332</f>
        <v>6317</v>
      </c>
      <c r="R332" s="45"/>
    </row>
    <row r="333" spans="1:18" ht="14.25">
      <c r="A333" s="43"/>
      <c r="B333" s="54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81"/>
      <c r="O333" s="43"/>
      <c r="P333" s="45"/>
      <c r="Q333" s="45"/>
      <c r="R333" s="45"/>
    </row>
    <row r="334" spans="1:18" ht="14.25">
      <c r="A334" s="43">
        <v>1</v>
      </c>
      <c r="B334" s="54" t="s">
        <v>53</v>
      </c>
      <c r="C334" s="43">
        <v>0.75</v>
      </c>
      <c r="D334" s="43">
        <v>2363</v>
      </c>
      <c r="E334" s="43"/>
      <c r="F334" s="43"/>
      <c r="G334" s="43"/>
      <c r="H334" s="43"/>
      <c r="I334" s="43"/>
      <c r="J334" s="43"/>
      <c r="K334" s="43"/>
      <c r="L334" s="43"/>
      <c r="M334" s="43"/>
      <c r="N334" s="81"/>
      <c r="O334" s="43">
        <v>2363</v>
      </c>
      <c r="P334" s="45">
        <f>$T$12*C334-O334</f>
        <v>2137</v>
      </c>
      <c r="Q334" s="45">
        <f>O334+P334</f>
        <v>4500</v>
      </c>
      <c r="R334" s="45"/>
    </row>
    <row r="335" spans="1:18" ht="14.25">
      <c r="A335" s="43"/>
      <c r="B335" s="54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81"/>
      <c r="O335" s="43"/>
      <c r="P335" s="45"/>
      <c r="Q335" s="45"/>
      <c r="R335" s="45"/>
    </row>
    <row r="336" spans="1:18" ht="14.25">
      <c r="A336" s="43">
        <v>1</v>
      </c>
      <c r="B336" s="54" t="s">
        <v>111</v>
      </c>
      <c r="C336" s="43">
        <v>0.25</v>
      </c>
      <c r="D336" s="43">
        <v>788</v>
      </c>
      <c r="E336" s="43"/>
      <c r="F336" s="43"/>
      <c r="G336" s="43"/>
      <c r="H336" s="43"/>
      <c r="I336" s="43"/>
      <c r="J336" s="43"/>
      <c r="K336" s="43"/>
      <c r="L336" s="43"/>
      <c r="M336" s="43"/>
      <c r="N336" s="81"/>
      <c r="O336" s="43">
        <v>788</v>
      </c>
      <c r="P336" s="45">
        <f>$T$12*C336-O336</f>
        <v>712</v>
      </c>
      <c r="Q336" s="45">
        <f>O336+P336</f>
        <v>1500</v>
      </c>
      <c r="R336" s="45"/>
    </row>
    <row r="337" spans="15:18" ht="14.25">
      <c r="O337" s="47"/>
      <c r="P337" s="44"/>
      <c r="Q337" s="44"/>
      <c r="R337" s="45"/>
    </row>
    <row r="338" spans="1:18" ht="15">
      <c r="A338" s="43"/>
      <c r="B338" s="52" t="s">
        <v>61</v>
      </c>
      <c r="C338" s="52">
        <v>2</v>
      </c>
      <c r="D338" s="43">
        <v>8010</v>
      </c>
      <c r="E338" s="43"/>
      <c r="F338" s="43">
        <v>1458</v>
      </c>
      <c r="G338" s="43"/>
      <c r="H338" s="43"/>
      <c r="I338" s="43"/>
      <c r="J338" s="43"/>
      <c r="K338" s="43"/>
      <c r="L338" s="43"/>
      <c r="M338" s="43"/>
      <c r="N338" s="81"/>
      <c r="O338" s="55">
        <f>SUM(O332:O336)</f>
        <v>9468</v>
      </c>
      <c r="P338" s="55">
        <f>SUM(P332:P336)</f>
        <v>2849</v>
      </c>
      <c r="Q338" s="55">
        <v>12317</v>
      </c>
      <c r="R338" s="45"/>
    </row>
    <row r="339" spans="1:18" ht="15">
      <c r="A339" s="43"/>
      <c r="B339" s="52" t="s">
        <v>240</v>
      </c>
      <c r="C339" s="43">
        <v>1</v>
      </c>
      <c r="D339" s="43">
        <v>4859</v>
      </c>
      <c r="E339" s="43"/>
      <c r="F339" s="43">
        <v>1458</v>
      </c>
      <c r="G339" s="43"/>
      <c r="H339" s="43"/>
      <c r="I339" s="43"/>
      <c r="J339" s="43"/>
      <c r="K339" s="43"/>
      <c r="L339" s="43"/>
      <c r="M339" s="43"/>
      <c r="N339" s="81"/>
      <c r="O339" s="55">
        <f>O332</f>
        <v>6317</v>
      </c>
      <c r="P339" s="55"/>
      <c r="Q339" s="55">
        <f>Q332</f>
        <v>6317</v>
      </c>
      <c r="R339" s="45"/>
    </row>
    <row r="340" spans="1:18" ht="15">
      <c r="A340" s="43"/>
      <c r="B340" s="52" t="s">
        <v>68</v>
      </c>
      <c r="C340" s="43">
        <v>0.75</v>
      </c>
      <c r="D340" s="43">
        <v>2363</v>
      </c>
      <c r="E340" s="43"/>
      <c r="F340" s="43"/>
      <c r="G340" s="43"/>
      <c r="H340" s="43"/>
      <c r="I340" s="43"/>
      <c r="J340" s="43"/>
      <c r="K340" s="43"/>
      <c r="L340" s="43"/>
      <c r="M340" s="43"/>
      <c r="N340" s="81"/>
      <c r="O340" s="55">
        <f>O334</f>
        <v>2363</v>
      </c>
      <c r="P340" s="55">
        <f>P334</f>
        <v>2137</v>
      </c>
      <c r="Q340" s="55">
        <f>Q334</f>
        <v>4500</v>
      </c>
      <c r="R340" s="45"/>
    </row>
    <row r="341" spans="1:18" ht="15">
      <c r="A341" s="43"/>
      <c r="B341" s="52" t="s">
        <v>100</v>
      </c>
      <c r="C341" s="43">
        <v>0.25</v>
      </c>
      <c r="D341" s="43">
        <v>788</v>
      </c>
      <c r="E341" s="43"/>
      <c r="F341" s="43"/>
      <c r="G341" s="43"/>
      <c r="H341" s="43"/>
      <c r="I341" s="43"/>
      <c r="J341" s="43"/>
      <c r="K341" s="43"/>
      <c r="L341" s="43"/>
      <c r="M341" s="43"/>
      <c r="N341" s="81"/>
      <c r="O341" s="55">
        <f>O336</f>
        <v>788</v>
      </c>
      <c r="P341" s="55">
        <f>P336</f>
        <v>712</v>
      </c>
      <c r="Q341" s="55">
        <f>Q336</f>
        <v>1500</v>
      </c>
      <c r="R341" s="45"/>
    </row>
    <row r="342" spans="2:18" ht="14.25">
      <c r="B342" s="47"/>
      <c r="O342" s="102"/>
      <c r="P342" s="102"/>
      <c r="Q342" s="102"/>
      <c r="R342" s="45"/>
    </row>
    <row r="343" spans="1:18" ht="18">
      <c r="A343" s="94" t="s">
        <v>235</v>
      </c>
      <c r="B343" s="101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52"/>
      <c r="P343" s="52"/>
      <c r="Q343" s="52"/>
      <c r="R343" s="45"/>
    </row>
    <row r="344" spans="1:18" ht="15.75">
      <c r="A344" s="88" t="s">
        <v>236</v>
      </c>
      <c r="B344" s="89"/>
      <c r="P344" s="41"/>
      <c r="Q344" s="41"/>
      <c r="R344" s="41"/>
    </row>
    <row r="345" spans="1:18" ht="14.25">
      <c r="A345" s="43">
        <v>1</v>
      </c>
      <c r="B345" s="47" t="s">
        <v>14</v>
      </c>
      <c r="C345" s="43">
        <v>0.5</v>
      </c>
      <c r="D345" s="43">
        <v>2630</v>
      </c>
      <c r="E345" s="43"/>
      <c r="F345" s="43">
        <v>263</v>
      </c>
      <c r="G345" s="43"/>
      <c r="H345" s="43"/>
      <c r="I345" s="43"/>
      <c r="J345" s="43"/>
      <c r="K345" s="43"/>
      <c r="L345" s="43"/>
      <c r="M345" s="43"/>
      <c r="N345" s="81"/>
      <c r="O345" s="43">
        <v>2893</v>
      </c>
      <c r="P345" s="45">
        <f>$T$12*C345-O345</f>
        <v>107</v>
      </c>
      <c r="Q345" s="45">
        <f>O345+P345</f>
        <v>3000</v>
      </c>
      <c r="R345" s="45"/>
    </row>
    <row r="346" spans="1:18" ht="14.25">
      <c r="A346" s="43"/>
      <c r="B346" s="47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81"/>
      <c r="O346" s="43"/>
      <c r="P346" s="45"/>
      <c r="Q346" s="45"/>
      <c r="R346" s="45"/>
    </row>
    <row r="347" spans="1:18" ht="14.25">
      <c r="A347" s="43">
        <v>1</v>
      </c>
      <c r="B347" s="77" t="s">
        <v>15</v>
      </c>
      <c r="C347" s="43">
        <v>0.75</v>
      </c>
      <c r="D347" s="43">
        <v>2904</v>
      </c>
      <c r="E347" s="43"/>
      <c r="F347" s="43">
        <v>871</v>
      </c>
      <c r="G347" s="43"/>
      <c r="H347" s="43"/>
      <c r="I347" s="43"/>
      <c r="J347" s="43"/>
      <c r="K347" s="43"/>
      <c r="L347" s="43"/>
      <c r="M347" s="43"/>
      <c r="N347" s="81"/>
      <c r="O347" s="43">
        <f>SUM(D347:N347)</f>
        <v>3775</v>
      </c>
      <c r="P347" s="45">
        <f>$T$12*C347-O347</f>
        <v>725</v>
      </c>
      <c r="Q347" s="45">
        <f>O347+P347</f>
        <v>4500</v>
      </c>
      <c r="R347" s="45"/>
    </row>
    <row r="348" spans="1:18" ht="14.25">
      <c r="A348" s="43"/>
      <c r="B348" s="77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81"/>
      <c r="O348" s="43"/>
      <c r="P348" s="45"/>
      <c r="Q348" s="45"/>
      <c r="R348" s="45"/>
    </row>
    <row r="349" spans="1:18" ht="14.25">
      <c r="A349" s="43">
        <v>1</v>
      </c>
      <c r="B349" s="54" t="s">
        <v>208</v>
      </c>
      <c r="C349" s="43">
        <v>2.75</v>
      </c>
      <c r="D349" s="43">
        <v>8665</v>
      </c>
      <c r="E349" s="43"/>
      <c r="F349" s="43"/>
      <c r="G349" s="43"/>
      <c r="H349" s="43">
        <v>1040</v>
      </c>
      <c r="I349" s="43"/>
      <c r="J349" s="43"/>
      <c r="K349" s="48"/>
      <c r="L349" s="43"/>
      <c r="M349" s="43"/>
      <c r="N349" s="81"/>
      <c r="O349" s="43">
        <v>9705</v>
      </c>
      <c r="P349" s="45">
        <v>6795</v>
      </c>
      <c r="Q349" s="45">
        <v>16500</v>
      </c>
      <c r="R349" s="45"/>
    </row>
    <row r="350" spans="1:18" ht="14.25">
      <c r="A350" s="43">
        <v>2</v>
      </c>
      <c r="B350" s="78" t="s">
        <v>214</v>
      </c>
      <c r="C350" s="43">
        <v>3.25</v>
      </c>
      <c r="D350" s="43">
        <v>8678</v>
      </c>
      <c r="E350" s="43"/>
      <c r="F350" s="43"/>
      <c r="G350" s="43"/>
      <c r="H350" s="43"/>
      <c r="I350" s="43"/>
      <c r="J350" s="43"/>
      <c r="K350" s="43"/>
      <c r="L350" s="43"/>
      <c r="M350" s="43"/>
      <c r="N350" s="81"/>
      <c r="O350" s="43">
        <v>8678</v>
      </c>
      <c r="P350" s="45">
        <f>$T$12*C350-O350</f>
        <v>10822</v>
      </c>
      <c r="Q350" s="45">
        <f>O350+P350</f>
        <v>19500</v>
      </c>
      <c r="R350" s="45"/>
    </row>
    <row r="351" spans="1:18" ht="14.25">
      <c r="A351" s="43"/>
      <c r="B351" s="78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81"/>
      <c r="O351" s="43"/>
      <c r="P351" s="45"/>
      <c r="Q351" s="45"/>
      <c r="R351" s="45"/>
    </row>
    <row r="352" spans="1:18" ht="15">
      <c r="A352" s="43"/>
      <c r="B352" s="52" t="s">
        <v>61</v>
      </c>
      <c r="C352" s="52">
        <v>7.25</v>
      </c>
      <c r="D352" s="43">
        <v>22877</v>
      </c>
      <c r="E352" s="43"/>
      <c r="F352" s="43">
        <v>1134</v>
      </c>
      <c r="G352" s="52"/>
      <c r="H352" s="43">
        <v>1040</v>
      </c>
      <c r="I352" s="52"/>
      <c r="J352" s="52"/>
      <c r="K352" s="52"/>
      <c r="L352" s="52"/>
      <c r="M352" s="52"/>
      <c r="N352" s="52"/>
      <c r="O352" s="52">
        <v>25051</v>
      </c>
      <c r="P352" s="52">
        <v>18449</v>
      </c>
      <c r="Q352" s="52">
        <v>43500</v>
      </c>
      <c r="R352" s="45"/>
    </row>
    <row r="353" spans="1:18" ht="15">
      <c r="A353" s="43"/>
      <c r="B353" s="52" t="s">
        <v>241</v>
      </c>
      <c r="C353" s="43">
        <v>0.5</v>
      </c>
      <c r="D353" s="43">
        <v>2630</v>
      </c>
      <c r="E353" s="43"/>
      <c r="F353" s="43">
        <v>263</v>
      </c>
      <c r="G353" s="43"/>
      <c r="H353" s="43"/>
      <c r="I353" s="43"/>
      <c r="J353" s="43"/>
      <c r="K353" s="43"/>
      <c r="L353" s="43"/>
      <c r="M353" s="43"/>
      <c r="N353" s="81"/>
      <c r="O353" s="43">
        <v>2893</v>
      </c>
      <c r="P353" s="45">
        <f>$T$12*C353-O353</f>
        <v>107</v>
      </c>
      <c r="Q353" s="45">
        <f>O353+P353</f>
        <v>3000</v>
      </c>
      <c r="R353" s="45"/>
    </row>
    <row r="354" spans="1:18" ht="15">
      <c r="A354" s="43"/>
      <c r="B354" s="52" t="s">
        <v>240</v>
      </c>
      <c r="C354" s="43">
        <v>0.75</v>
      </c>
      <c r="D354" s="43">
        <v>2904</v>
      </c>
      <c r="E354" s="43"/>
      <c r="F354" s="43">
        <v>871</v>
      </c>
      <c r="G354" s="43"/>
      <c r="H354" s="43"/>
      <c r="I354" s="43"/>
      <c r="J354" s="43"/>
      <c r="K354" s="43"/>
      <c r="L354" s="43"/>
      <c r="M354" s="43"/>
      <c r="N354" s="81"/>
      <c r="O354" s="43">
        <f>SUM(D354:N354)</f>
        <v>3775</v>
      </c>
      <c r="P354" s="45">
        <f>$T$12*C354-O354</f>
        <v>725</v>
      </c>
      <c r="Q354" s="45">
        <f>O354+P354</f>
        <v>4500</v>
      </c>
      <c r="R354" s="45"/>
    </row>
    <row r="355" spans="1:18" ht="15">
      <c r="A355" s="43"/>
      <c r="B355" s="52" t="s">
        <v>100</v>
      </c>
      <c r="C355" s="75">
        <f>SUM(C349:C350)</f>
        <v>6</v>
      </c>
      <c r="D355" s="43">
        <f>SUM(D349:D350)</f>
        <v>17343</v>
      </c>
      <c r="E355" s="43"/>
      <c r="F355" s="43"/>
      <c r="G355" s="43"/>
      <c r="H355" s="43">
        <v>1040</v>
      </c>
      <c r="I355" s="43"/>
      <c r="J355" s="43"/>
      <c r="K355" s="43"/>
      <c r="L355" s="43"/>
      <c r="M355" s="43"/>
      <c r="N355" s="81"/>
      <c r="O355" s="43">
        <v>18383</v>
      </c>
      <c r="P355" s="43">
        <v>17617</v>
      </c>
      <c r="Q355" s="43">
        <v>36000</v>
      </c>
      <c r="R355" s="45"/>
    </row>
    <row r="356" spans="1:18" ht="14.25">
      <c r="A356" s="43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4"/>
      <c r="Q356" s="44"/>
      <c r="R356" s="45"/>
    </row>
    <row r="357" spans="1:18" ht="15.75">
      <c r="A357" s="103" t="s">
        <v>237</v>
      </c>
      <c r="B357" s="101"/>
      <c r="P357" s="41"/>
      <c r="Q357" s="41"/>
      <c r="R357" s="41"/>
    </row>
    <row r="358" spans="1:18" ht="14.25">
      <c r="A358" s="43" t="s">
        <v>25</v>
      </c>
      <c r="B358" s="47" t="s">
        <v>38</v>
      </c>
      <c r="C358" s="43">
        <v>3</v>
      </c>
      <c r="D358" s="43">
        <v>8730</v>
      </c>
      <c r="E358" s="43"/>
      <c r="F358" s="43"/>
      <c r="G358" s="43"/>
      <c r="H358" s="43"/>
      <c r="I358" s="43"/>
      <c r="J358" s="43"/>
      <c r="K358" s="48">
        <v>0.2</v>
      </c>
      <c r="L358" s="43">
        <v>1746</v>
      </c>
      <c r="M358" s="43"/>
      <c r="N358" s="81"/>
      <c r="O358" s="43">
        <v>10476</v>
      </c>
      <c r="P358" s="45">
        <v>7524</v>
      </c>
      <c r="Q358" s="45">
        <v>18000</v>
      </c>
      <c r="R358" s="45"/>
    </row>
    <row r="359" spans="1:18" ht="14.25">
      <c r="A359" s="43">
        <v>2</v>
      </c>
      <c r="B359" s="47" t="s">
        <v>37</v>
      </c>
      <c r="C359" s="43">
        <v>0.5</v>
      </c>
      <c r="D359" s="43">
        <v>1335</v>
      </c>
      <c r="E359" s="43"/>
      <c r="F359" s="43"/>
      <c r="G359" s="43"/>
      <c r="H359" s="43"/>
      <c r="I359" s="43"/>
      <c r="J359" s="43"/>
      <c r="K359" s="43"/>
      <c r="L359" s="43"/>
      <c r="M359" s="43"/>
      <c r="N359" s="81"/>
      <c r="O359" s="43">
        <v>1335</v>
      </c>
      <c r="P359" s="45">
        <f>$T$12*C359-O359</f>
        <v>1665</v>
      </c>
      <c r="Q359" s="45">
        <f>O359+P359</f>
        <v>3000</v>
      </c>
      <c r="R359" s="45"/>
    </row>
    <row r="360" spans="1:18" ht="15">
      <c r="A360" s="43"/>
      <c r="B360" s="52" t="s">
        <v>61</v>
      </c>
      <c r="C360" s="74">
        <f>SUM(C358:C359)</f>
        <v>3.5</v>
      </c>
      <c r="D360" s="52">
        <f>SUM(D358:D359)</f>
        <v>10065</v>
      </c>
      <c r="E360" s="43"/>
      <c r="F360" s="43"/>
      <c r="G360" s="43"/>
      <c r="H360" s="43"/>
      <c r="I360" s="43"/>
      <c r="J360" s="43"/>
      <c r="K360" s="48">
        <f>SUM(K358:K359)</f>
        <v>0.2</v>
      </c>
      <c r="L360" s="43">
        <f>SUM(L358:L359)</f>
        <v>1746</v>
      </c>
      <c r="M360" s="43"/>
      <c r="N360" s="81"/>
      <c r="O360" s="55">
        <f>SUM(O358:O359)</f>
        <v>11811</v>
      </c>
      <c r="P360" s="55">
        <f>SUM(P358:P359)</f>
        <v>9189</v>
      </c>
      <c r="Q360" s="55">
        <f>SUM(Q358:Q359)</f>
        <v>21000</v>
      </c>
      <c r="R360" s="45"/>
    </row>
    <row r="361" spans="2:18" ht="14.25"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104"/>
      <c r="Q361" s="104"/>
      <c r="R361" s="45"/>
    </row>
    <row r="362" spans="1:18" ht="15.75">
      <c r="A362" s="88" t="s">
        <v>238</v>
      </c>
      <c r="B362" s="101"/>
      <c r="P362" s="41"/>
      <c r="Q362" s="41"/>
      <c r="R362" s="41"/>
    </row>
    <row r="363" spans="1:18" ht="14.25">
      <c r="A363" s="43" t="s">
        <v>25</v>
      </c>
      <c r="B363" s="47" t="s">
        <v>62</v>
      </c>
      <c r="C363" s="43">
        <v>0.25</v>
      </c>
      <c r="D363" s="43">
        <v>1028</v>
      </c>
      <c r="E363" s="43"/>
      <c r="F363" s="43"/>
      <c r="G363" s="43"/>
      <c r="H363" s="43"/>
      <c r="I363" s="43"/>
      <c r="J363" s="43"/>
      <c r="K363" s="43"/>
      <c r="L363" s="43"/>
      <c r="M363" s="43"/>
      <c r="N363" s="81"/>
      <c r="O363" s="43">
        <v>1028</v>
      </c>
      <c r="P363" s="45">
        <f>$T$12*C363-O363</f>
        <v>472</v>
      </c>
      <c r="Q363" s="45">
        <f>O363+P363</f>
        <v>1500</v>
      </c>
      <c r="R363" s="45"/>
    </row>
    <row r="364" spans="1:18" ht="14.25">
      <c r="A364" s="43">
        <v>2</v>
      </c>
      <c r="B364" s="54" t="s">
        <v>135</v>
      </c>
      <c r="C364" s="43">
        <v>3.25</v>
      </c>
      <c r="D364" s="43">
        <v>13623</v>
      </c>
      <c r="E364" s="43"/>
      <c r="F364" s="43"/>
      <c r="G364" s="43"/>
      <c r="H364" s="43"/>
      <c r="I364" s="43"/>
      <c r="J364" s="43"/>
      <c r="K364" s="43"/>
      <c r="L364" s="43">
        <v>2618</v>
      </c>
      <c r="M364" s="43"/>
      <c r="N364" s="81"/>
      <c r="O364" s="43">
        <f>SUM(D364:N364)</f>
        <v>16241</v>
      </c>
      <c r="P364" s="45">
        <f>$T$12*C364-O364</f>
        <v>3259</v>
      </c>
      <c r="Q364" s="45">
        <f>O364+P364</f>
        <v>19500</v>
      </c>
      <c r="R364" s="45"/>
    </row>
    <row r="365" spans="1:18" ht="14.25">
      <c r="A365" s="43"/>
      <c r="B365" s="54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81"/>
      <c r="O365" s="43"/>
      <c r="P365" s="45"/>
      <c r="Q365" s="45"/>
      <c r="R365" s="45"/>
    </row>
    <row r="366" spans="1:18" ht="15">
      <c r="A366" s="43"/>
      <c r="B366" s="52" t="s">
        <v>61</v>
      </c>
      <c r="C366" s="74">
        <f>SUM(C363:C365)</f>
        <v>3.5</v>
      </c>
      <c r="D366" s="43">
        <f>SUM(D363:D365)</f>
        <v>14651</v>
      </c>
      <c r="E366" s="43"/>
      <c r="F366" s="43"/>
      <c r="G366" s="43"/>
      <c r="H366" s="43"/>
      <c r="I366" s="43"/>
      <c r="J366" s="43"/>
      <c r="K366" s="43"/>
      <c r="L366" s="43">
        <v>2618</v>
      </c>
      <c r="M366" s="43"/>
      <c r="N366" s="81"/>
      <c r="O366" s="52">
        <f>SUM(O363:O365)</f>
        <v>17269</v>
      </c>
      <c r="P366" s="55">
        <f>SUM(P363:P365)</f>
        <v>3731</v>
      </c>
      <c r="Q366" s="55">
        <f>SUM(Q363:Q365)</f>
        <v>21000</v>
      </c>
      <c r="R366" s="45"/>
    </row>
    <row r="367" spans="1:18" ht="15">
      <c r="A367" s="43"/>
      <c r="B367" s="52"/>
      <c r="C367" s="74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81"/>
      <c r="O367" s="52"/>
      <c r="P367" s="52"/>
      <c r="Q367" s="52"/>
      <c r="R367" s="45"/>
    </row>
    <row r="368" spans="1:18" ht="15.75">
      <c r="A368" s="163" t="s">
        <v>239</v>
      </c>
      <c r="B368" s="171"/>
      <c r="P368" s="41"/>
      <c r="Q368" s="41"/>
      <c r="R368" s="41"/>
    </row>
    <row r="369" spans="1:18" ht="14.25">
      <c r="A369" s="43">
        <v>1</v>
      </c>
      <c r="B369" s="47" t="s">
        <v>92</v>
      </c>
      <c r="C369" s="43">
        <v>1.25</v>
      </c>
      <c r="D369" s="43">
        <v>3338</v>
      </c>
      <c r="E369" s="43"/>
      <c r="F369" s="43"/>
      <c r="G369" s="43"/>
      <c r="H369" s="43"/>
      <c r="I369" s="43"/>
      <c r="J369" s="43"/>
      <c r="K369" s="43"/>
      <c r="L369" s="43"/>
      <c r="M369" s="43"/>
      <c r="N369" s="81"/>
      <c r="O369" s="43">
        <v>3338</v>
      </c>
      <c r="P369" s="45">
        <f aca="true" t="shared" si="12" ref="P369:P382">$T$12*C369-O369</f>
        <v>4162</v>
      </c>
      <c r="Q369" s="45">
        <f aca="true" t="shared" si="13" ref="Q369:Q382">O369+P369</f>
        <v>7500</v>
      </c>
      <c r="R369" s="45"/>
    </row>
    <row r="370" spans="1:18" ht="14.25">
      <c r="A370" s="43">
        <v>2</v>
      </c>
      <c r="B370" s="47" t="s">
        <v>20</v>
      </c>
      <c r="C370" s="43">
        <v>1.25</v>
      </c>
      <c r="D370" s="43">
        <v>3337</v>
      </c>
      <c r="E370" s="43"/>
      <c r="F370" s="43"/>
      <c r="G370" s="43"/>
      <c r="H370" s="43"/>
      <c r="I370" s="43"/>
      <c r="J370" s="43"/>
      <c r="K370" s="43"/>
      <c r="L370" s="43"/>
      <c r="M370" s="43"/>
      <c r="N370" s="81"/>
      <c r="O370" s="43">
        <v>3337</v>
      </c>
      <c r="P370" s="45">
        <f t="shared" si="12"/>
        <v>4163</v>
      </c>
      <c r="Q370" s="45">
        <f t="shared" si="13"/>
        <v>7500</v>
      </c>
      <c r="R370" s="45"/>
    </row>
    <row r="371" spans="1:18" ht="14.25">
      <c r="A371" s="43">
        <v>3</v>
      </c>
      <c r="B371" s="47" t="s">
        <v>19</v>
      </c>
      <c r="C371" s="43">
        <v>0.5</v>
      </c>
      <c r="D371" s="43">
        <v>1455</v>
      </c>
      <c r="E371" s="43"/>
      <c r="F371" s="43"/>
      <c r="G371" s="43"/>
      <c r="H371" s="43"/>
      <c r="I371" s="43"/>
      <c r="J371" s="43"/>
      <c r="K371" s="43"/>
      <c r="L371" s="43"/>
      <c r="M371" s="43"/>
      <c r="N371" s="81"/>
      <c r="O371" s="43">
        <v>1455</v>
      </c>
      <c r="P371" s="45">
        <f t="shared" si="12"/>
        <v>1545</v>
      </c>
      <c r="Q371" s="45">
        <f t="shared" si="13"/>
        <v>3000</v>
      </c>
      <c r="R371" s="45"/>
    </row>
    <row r="372" spans="1:18" ht="14.25">
      <c r="A372" s="43">
        <v>4</v>
      </c>
      <c r="B372" s="47" t="s">
        <v>59</v>
      </c>
      <c r="C372" s="43">
        <v>0.5</v>
      </c>
      <c r="D372" s="43">
        <v>1335</v>
      </c>
      <c r="E372" s="43"/>
      <c r="F372" s="43"/>
      <c r="G372" s="43"/>
      <c r="H372" s="43"/>
      <c r="I372" s="43"/>
      <c r="J372" s="43"/>
      <c r="K372" s="48"/>
      <c r="L372" s="43"/>
      <c r="M372" s="43"/>
      <c r="N372" s="81"/>
      <c r="O372" s="43">
        <v>1335</v>
      </c>
      <c r="P372" s="45">
        <f t="shared" si="12"/>
        <v>1665</v>
      </c>
      <c r="Q372" s="45">
        <f t="shared" si="13"/>
        <v>3000</v>
      </c>
      <c r="R372" s="45"/>
    </row>
    <row r="373" spans="1:18" ht="14.25">
      <c r="A373" s="43">
        <v>5</v>
      </c>
      <c r="B373" s="47" t="s">
        <v>101</v>
      </c>
      <c r="C373" s="43">
        <v>1.5</v>
      </c>
      <c r="D373" s="43">
        <v>4726</v>
      </c>
      <c r="E373" s="43"/>
      <c r="F373" s="43"/>
      <c r="G373" s="43"/>
      <c r="H373" s="43"/>
      <c r="I373" s="43"/>
      <c r="J373" s="43"/>
      <c r="K373" s="43"/>
      <c r="L373" s="43"/>
      <c r="M373" s="43"/>
      <c r="N373" s="81"/>
      <c r="O373" s="43">
        <v>4726</v>
      </c>
      <c r="P373" s="45">
        <f t="shared" si="12"/>
        <v>4274</v>
      </c>
      <c r="Q373" s="45">
        <f t="shared" si="13"/>
        <v>9000</v>
      </c>
      <c r="R373" s="45"/>
    </row>
    <row r="374" spans="1:18" ht="14.25">
      <c r="A374" s="43">
        <v>6</v>
      </c>
      <c r="B374" s="47" t="s">
        <v>102</v>
      </c>
      <c r="C374" s="43">
        <v>1.25</v>
      </c>
      <c r="D374" s="43">
        <v>3338</v>
      </c>
      <c r="E374" s="43"/>
      <c r="F374" s="43"/>
      <c r="G374" s="43"/>
      <c r="H374" s="43"/>
      <c r="I374" s="43"/>
      <c r="J374" s="43"/>
      <c r="K374" s="43"/>
      <c r="L374" s="43"/>
      <c r="M374" s="43"/>
      <c r="N374" s="81"/>
      <c r="O374" s="43">
        <v>3338</v>
      </c>
      <c r="P374" s="45">
        <f t="shared" si="12"/>
        <v>4162</v>
      </c>
      <c r="Q374" s="45">
        <f t="shared" si="13"/>
        <v>7500</v>
      </c>
      <c r="R374" s="45"/>
    </row>
    <row r="375" spans="1:18" ht="14.25">
      <c r="A375" s="43">
        <v>7</v>
      </c>
      <c r="B375" s="47" t="s">
        <v>18</v>
      </c>
      <c r="C375" s="43">
        <v>5</v>
      </c>
      <c r="D375" s="43">
        <v>13350</v>
      </c>
      <c r="E375" s="43"/>
      <c r="F375" s="43"/>
      <c r="G375" s="43"/>
      <c r="H375" s="43"/>
      <c r="I375" s="43"/>
      <c r="J375" s="43"/>
      <c r="K375" s="43"/>
      <c r="L375" s="43"/>
      <c r="M375" s="43"/>
      <c r="N375" s="81"/>
      <c r="O375" s="43">
        <v>13350</v>
      </c>
      <c r="P375" s="45">
        <f t="shared" si="12"/>
        <v>16650</v>
      </c>
      <c r="Q375" s="45">
        <f t="shared" si="13"/>
        <v>30000</v>
      </c>
      <c r="R375" s="45"/>
    </row>
    <row r="376" spans="1:18" ht="14.25">
      <c r="A376" s="43">
        <v>8</v>
      </c>
      <c r="B376" s="47" t="s">
        <v>96</v>
      </c>
      <c r="C376" s="43">
        <v>0.25</v>
      </c>
      <c r="D376" s="43">
        <v>787</v>
      </c>
      <c r="E376" s="43"/>
      <c r="F376" s="43"/>
      <c r="G376" s="43"/>
      <c r="H376" s="43"/>
      <c r="I376" s="43"/>
      <c r="J376" s="43"/>
      <c r="K376" s="43"/>
      <c r="L376" s="43"/>
      <c r="M376" s="43"/>
      <c r="N376" s="81"/>
      <c r="O376" s="43">
        <v>787</v>
      </c>
      <c r="P376" s="45">
        <f t="shared" si="12"/>
        <v>713</v>
      </c>
      <c r="Q376" s="45">
        <f t="shared" si="13"/>
        <v>1500</v>
      </c>
      <c r="R376" s="45"/>
    </row>
    <row r="377" spans="1:18" ht="14.25">
      <c r="A377" s="43">
        <v>9</v>
      </c>
      <c r="B377" s="47" t="s">
        <v>106</v>
      </c>
      <c r="C377" s="43">
        <v>1</v>
      </c>
      <c r="D377" s="43">
        <v>4859</v>
      </c>
      <c r="E377" s="43"/>
      <c r="F377" s="43"/>
      <c r="G377" s="43"/>
      <c r="H377" s="43"/>
      <c r="I377" s="43"/>
      <c r="J377" s="43"/>
      <c r="K377" s="43"/>
      <c r="L377" s="43"/>
      <c r="M377" s="43"/>
      <c r="N377" s="81"/>
      <c r="O377" s="43">
        <v>4859</v>
      </c>
      <c r="P377" s="45">
        <f t="shared" si="12"/>
        <v>1141</v>
      </c>
      <c r="Q377" s="45">
        <f t="shared" si="13"/>
        <v>6000</v>
      </c>
      <c r="R377" s="45"/>
    </row>
    <row r="378" spans="1:18" ht="14.25">
      <c r="A378" s="43">
        <v>10</v>
      </c>
      <c r="B378" s="47" t="s">
        <v>35</v>
      </c>
      <c r="C378" s="43">
        <v>0.25</v>
      </c>
      <c r="D378" s="43">
        <v>668</v>
      </c>
      <c r="E378" s="43"/>
      <c r="F378" s="43"/>
      <c r="G378" s="43"/>
      <c r="H378" s="43"/>
      <c r="I378" s="43"/>
      <c r="J378" s="43"/>
      <c r="K378" s="43"/>
      <c r="L378" s="43"/>
      <c r="M378" s="43"/>
      <c r="N378" s="81"/>
      <c r="O378" s="43">
        <v>668</v>
      </c>
      <c r="P378" s="45">
        <f t="shared" si="12"/>
        <v>832</v>
      </c>
      <c r="Q378" s="45">
        <f t="shared" si="13"/>
        <v>1500</v>
      </c>
      <c r="R378" s="45"/>
    </row>
    <row r="379" spans="1:18" ht="14.25">
      <c r="A379" s="43">
        <v>11</v>
      </c>
      <c r="B379" s="57" t="s">
        <v>60</v>
      </c>
      <c r="C379" s="43">
        <v>0.5</v>
      </c>
      <c r="D379" s="43">
        <v>1335</v>
      </c>
      <c r="E379" s="43"/>
      <c r="F379" s="43"/>
      <c r="G379" s="43"/>
      <c r="H379" s="43"/>
      <c r="I379" s="43"/>
      <c r="J379" s="43"/>
      <c r="K379" s="43"/>
      <c r="L379" s="43"/>
      <c r="M379" s="43"/>
      <c r="N379" s="81"/>
      <c r="O379" s="43">
        <v>1335</v>
      </c>
      <c r="P379" s="45">
        <f t="shared" si="12"/>
        <v>1665</v>
      </c>
      <c r="Q379" s="45">
        <f t="shared" si="13"/>
        <v>3000</v>
      </c>
      <c r="R379" s="45"/>
    </row>
    <row r="380" spans="1:18" ht="14.25">
      <c r="A380" s="43">
        <v>12</v>
      </c>
      <c r="B380" s="50" t="s">
        <v>116</v>
      </c>
      <c r="C380" s="43">
        <v>0.5</v>
      </c>
      <c r="D380" s="43">
        <v>1335</v>
      </c>
      <c r="E380" s="43"/>
      <c r="F380" s="43"/>
      <c r="G380" s="43"/>
      <c r="H380" s="43"/>
      <c r="I380" s="43"/>
      <c r="J380" s="43"/>
      <c r="K380" s="43"/>
      <c r="L380" s="43"/>
      <c r="M380" s="43"/>
      <c r="N380" s="81"/>
      <c r="O380" s="43">
        <v>1335</v>
      </c>
      <c r="P380" s="45">
        <f t="shared" si="12"/>
        <v>1665</v>
      </c>
      <c r="Q380" s="45">
        <f t="shared" si="13"/>
        <v>3000</v>
      </c>
      <c r="R380" s="45"/>
    </row>
    <row r="381" spans="1:18" ht="14.25">
      <c r="A381" s="43">
        <v>13</v>
      </c>
      <c r="B381" s="47" t="s">
        <v>105</v>
      </c>
      <c r="C381" s="43">
        <v>0.25</v>
      </c>
      <c r="D381" s="43">
        <v>667</v>
      </c>
      <c r="E381" s="43"/>
      <c r="F381" s="43"/>
      <c r="G381" s="43"/>
      <c r="H381" s="43"/>
      <c r="I381" s="43"/>
      <c r="J381" s="43"/>
      <c r="K381" s="43"/>
      <c r="L381" s="43"/>
      <c r="M381" s="43"/>
      <c r="N381" s="81"/>
      <c r="O381" s="43">
        <v>667</v>
      </c>
      <c r="P381" s="45">
        <f t="shared" si="12"/>
        <v>833</v>
      </c>
      <c r="Q381" s="45">
        <f t="shared" si="13"/>
        <v>1500</v>
      </c>
      <c r="R381" s="45"/>
    </row>
    <row r="382" spans="1:18" ht="14.25">
      <c r="A382" s="43">
        <v>14</v>
      </c>
      <c r="B382" s="77" t="s">
        <v>16</v>
      </c>
      <c r="C382" s="43">
        <v>1</v>
      </c>
      <c r="D382" s="43">
        <v>3391</v>
      </c>
      <c r="E382" s="43"/>
      <c r="F382" s="43"/>
      <c r="G382" s="43"/>
      <c r="H382" s="43"/>
      <c r="I382" s="43"/>
      <c r="J382" s="43"/>
      <c r="K382" s="48">
        <v>0.15</v>
      </c>
      <c r="L382" s="43">
        <v>509</v>
      </c>
      <c r="M382" s="43"/>
      <c r="N382" s="81"/>
      <c r="O382" s="43">
        <v>3900</v>
      </c>
      <c r="P382" s="45">
        <f t="shared" si="12"/>
        <v>2100</v>
      </c>
      <c r="Q382" s="45">
        <f t="shared" si="13"/>
        <v>6000</v>
      </c>
      <c r="R382" s="45"/>
    </row>
    <row r="383" spans="1:18" ht="14.25">
      <c r="A383" s="43"/>
      <c r="R383" s="45"/>
    </row>
    <row r="384" spans="1:18" ht="15">
      <c r="A384" s="43"/>
      <c r="B384" s="52" t="s">
        <v>61</v>
      </c>
      <c r="C384" s="52">
        <v>15</v>
      </c>
      <c r="D384" s="43">
        <v>43921</v>
      </c>
      <c r="E384" s="80"/>
      <c r="F384" s="43"/>
      <c r="G384" s="43"/>
      <c r="H384" s="43"/>
      <c r="I384" s="43"/>
      <c r="J384" s="43"/>
      <c r="K384" s="48">
        <v>0.15</v>
      </c>
      <c r="L384" s="43">
        <v>509</v>
      </c>
      <c r="M384" s="43"/>
      <c r="N384" s="81"/>
      <c r="O384" s="52">
        <v>44430</v>
      </c>
      <c r="P384" s="55">
        <v>45570</v>
      </c>
      <c r="Q384" s="55">
        <v>90000</v>
      </c>
      <c r="R384" s="45"/>
    </row>
    <row r="385" spans="1:18" ht="15">
      <c r="A385" s="43"/>
      <c r="B385" s="52"/>
      <c r="C385" s="52"/>
      <c r="D385" s="43"/>
      <c r="E385" s="80"/>
      <c r="F385" s="43"/>
      <c r="G385" s="43"/>
      <c r="H385" s="43"/>
      <c r="I385" s="43"/>
      <c r="J385" s="43"/>
      <c r="K385" s="48"/>
      <c r="L385" s="43"/>
      <c r="M385" s="43"/>
      <c r="N385" s="81"/>
      <c r="O385" s="52"/>
      <c r="P385" s="55"/>
      <c r="Q385" s="55"/>
      <c r="R385" s="45"/>
    </row>
    <row r="386" spans="1:20" s="42" customFormat="1" ht="15">
      <c r="A386" s="61"/>
      <c r="B386" s="62"/>
      <c r="C386" s="63"/>
      <c r="D386" s="62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2"/>
      <c r="P386" s="64"/>
      <c r="S386" s="41"/>
      <c r="T386" s="41"/>
    </row>
    <row r="387" spans="1:20" s="42" customFormat="1" ht="15.75" thickBot="1">
      <c r="A387" s="41"/>
      <c r="B387" s="61" t="s">
        <v>210</v>
      </c>
      <c r="C387" s="41"/>
      <c r="D387" s="41"/>
      <c r="E387" s="41"/>
      <c r="F387" s="41"/>
      <c r="G387" s="41"/>
      <c r="H387" s="65"/>
      <c r="I387" s="65"/>
      <c r="J387" s="65"/>
      <c r="K387" s="61" t="s">
        <v>271</v>
      </c>
      <c r="L387" s="41"/>
      <c r="M387" s="41"/>
      <c r="N387" s="41"/>
      <c r="O387" s="41"/>
      <c r="S387" s="41"/>
      <c r="T387" s="41"/>
    </row>
    <row r="388" spans="1:20" s="42" customFormat="1" ht="15.75" thickBot="1">
      <c r="A388" s="41"/>
      <c r="B388" s="40" t="s">
        <v>34</v>
      </c>
      <c r="C388" s="40"/>
      <c r="D388" s="40"/>
      <c r="E388" s="40"/>
      <c r="F388" s="40"/>
      <c r="G388" s="40"/>
      <c r="H388" s="66" t="s">
        <v>272</v>
      </c>
      <c r="I388" s="66"/>
      <c r="J388" s="112"/>
      <c r="K388" s="41"/>
      <c r="L388" s="41"/>
      <c r="M388" s="41"/>
      <c r="N388" s="41"/>
      <c r="O388" s="41"/>
      <c r="S388" s="41"/>
      <c r="T388" s="41"/>
    </row>
    <row r="389" spans="1:20" s="42" customFormat="1" ht="14.25">
      <c r="A389" s="41"/>
      <c r="L389" s="41"/>
      <c r="M389" s="41"/>
      <c r="N389" s="41"/>
      <c r="O389" s="41"/>
      <c r="S389" s="41"/>
      <c r="T389" s="41"/>
    </row>
  </sheetData>
  <sheetProtection/>
  <mergeCells count="30">
    <mergeCell ref="J1:P1"/>
    <mergeCell ref="J2:P2"/>
    <mergeCell ref="J3:P3"/>
    <mergeCell ref="J4:P4"/>
    <mergeCell ref="J5:P5"/>
    <mergeCell ref="J6:P6"/>
    <mergeCell ref="A7:R7"/>
    <mergeCell ref="A8:R8"/>
    <mergeCell ref="A9:R9"/>
    <mergeCell ref="A10:R10"/>
    <mergeCell ref="A11:R11"/>
    <mergeCell ref="A12:R12"/>
    <mergeCell ref="R14:R19"/>
    <mergeCell ref="E15:F18"/>
    <mergeCell ref="G15:H18"/>
    <mergeCell ref="I15:J18"/>
    <mergeCell ref="K15:L18"/>
    <mergeCell ref="M15:N18"/>
    <mergeCell ref="E14:J14"/>
    <mergeCell ref="K14:N14"/>
    <mergeCell ref="A199:E199"/>
    <mergeCell ref="A216:H216"/>
    <mergeCell ref="A368:B368"/>
    <mergeCell ref="O14:O19"/>
    <mergeCell ref="P14:P19"/>
    <mergeCell ref="Q14:Q19"/>
    <mergeCell ref="A14:A19"/>
    <mergeCell ref="B14:B19"/>
    <mergeCell ref="C14:C19"/>
    <mergeCell ref="D14:D19"/>
  </mergeCells>
  <printOptions/>
  <pageMargins left="0.25" right="0.25" top="0.75" bottom="0.75" header="0.3" footer="0.3"/>
  <pageSetup horizontalDpi="120" verticalDpi="120" orientation="landscape" paperSize="9" scale="66" r:id="rId1"/>
  <colBreaks count="1" manualBreakCount="1">
    <brk id="23" max="4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50" zoomScaleNormal="60" zoomScaleSheetLayoutView="50" zoomScalePageLayoutView="0" workbookViewId="0" topLeftCell="A1">
      <selection activeCell="T9" sqref="T9"/>
    </sheetView>
  </sheetViews>
  <sheetFormatPr defaultColWidth="9.00390625" defaultRowHeight="12.75"/>
  <cols>
    <col min="11" max="11" width="0.37109375" style="0" customWidth="1"/>
    <col min="12" max="12" width="9.125" style="0" hidden="1" customWidth="1"/>
  </cols>
  <sheetData>
    <row r="1" spans="5:10" ht="18">
      <c r="E1" s="4"/>
      <c r="F1" s="4" t="s">
        <v>30</v>
      </c>
      <c r="G1" s="4"/>
      <c r="H1" s="4"/>
      <c r="I1" s="4"/>
      <c r="J1" s="9"/>
    </row>
    <row r="2" spans="5:10" ht="18">
      <c r="E2" s="4"/>
      <c r="F2" s="4"/>
      <c r="G2" s="4"/>
      <c r="H2" s="4"/>
      <c r="I2" s="4"/>
      <c r="J2" s="9"/>
    </row>
    <row r="3" spans="5:10" ht="18">
      <c r="E3" s="4" t="s">
        <v>220</v>
      </c>
      <c r="F3" s="4"/>
      <c r="G3" s="4"/>
      <c r="H3" s="4"/>
      <c r="I3" s="4"/>
      <c r="J3" s="9"/>
    </row>
    <row r="4" spans="5:10" ht="18">
      <c r="E4" s="4"/>
      <c r="F4" s="4"/>
      <c r="G4" s="4"/>
      <c r="H4" s="4" t="s">
        <v>263</v>
      </c>
      <c r="I4" s="4"/>
      <c r="J4" s="9"/>
    </row>
    <row r="5" spans="5:10" ht="18">
      <c r="E5" s="4" t="s">
        <v>262</v>
      </c>
      <c r="F5" s="4"/>
      <c r="G5" s="4"/>
      <c r="H5" s="4"/>
      <c r="I5" s="4"/>
      <c r="J5" s="9"/>
    </row>
    <row r="6" spans="5:10" ht="18">
      <c r="E6" s="4" t="s">
        <v>32</v>
      </c>
      <c r="F6" s="4"/>
      <c r="G6" s="4" t="s">
        <v>169</v>
      </c>
      <c r="H6" s="4"/>
      <c r="I6" s="4"/>
      <c r="J6" s="9" t="s">
        <v>29</v>
      </c>
    </row>
    <row r="7" spans="5:10" ht="18">
      <c r="E7" s="4" t="s">
        <v>31</v>
      </c>
      <c r="F7" s="4"/>
      <c r="G7" s="4"/>
      <c r="H7" s="4"/>
      <c r="I7" s="4"/>
      <c r="J7" s="9"/>
    </row>
    <row r="8" spans="5:9" ht="18">
      <c r="E8" s="10"/>
      <c r="F8" s="10"/>
      <c r="G8" s="10"/>
      <c r="H8" s="10"/>
      <c r="I8" s="10"/>
    </row>
    <row r="9" spans="5:9" ht="18">
      <c r="E9" s="10"/>
      <c r="F9" s="10"/>
      <c r="G9" s="10"/>
      <c r="H9" s="10"/>
      <c r="I9" s="10"/>
    </row>
    <row r="10" spans="5:9" ht="18">
      <c r="E10" s="10"/>
      <c r="F10" s="10"/>
      <c r="G10" s="10"/>
      <c r="H10" s="10"/>
      <c r="I10" s="10"/>
    </row>
    <row r="11" spans="5:9" ht="18">
      <c r="E11" s="10"/>
      <c r="F11" s="10"/>
      <c r="G11" s="10"/>
      <c r="H11" s="10"/>
      <c r="I11" s="10"/>
    </row>
    <row r="12" spans="5:9" ht="18">
      <c r="E12" s="10"/>
      <c r="F12" s="10"/>
      <c r="G12" s="10"/>
      <c r="H12" s="10"/>
      <c r="I12" s="10"/>
    </row>
    <row r="14" spans="1:8" ht="20.25">
      <c r="A14" s="130" t="s">
        <v>44</v>
      </c>
      <c r="B14" s="130"/>
      <c r="C14" s="130"/>
      <c r="D14" s="130"/>
      <c r="E14" s="130"/>
      <c r="F14" s="130"/>
      <c r="G14" s="130"/>
      <c r="H14" s="130"/>
    </row>
    <row r="15" spans="1:8" ht="18">
      <c r="A15" s="131" t="s">
        <v>171</v>
      </c>
      <c r="B15" s="131"/>
      <c r="C15" s="131"/>
      <c r="D15" s="131"/>
      <c r="E15" s="131"/>
      <c r="F15" s="131"/>
      <c r="G15" s="131"/>
      <c r="H15" s="131"/>
    </row>
    <row r="17" spans="1:12" ht="12.75">
      <c r="A17" s="132" t="s">
        <v>45</v>
      </c>
      <c r="B17" s="132"/>
      <c r="C17" s="132"/>
      <c r="D17" s="132"/>
      <c r="E17" s="132"/>
      <c r="F17" s="132" t="s">
        <v>46</v>
      </c>
      <c r="G17" s="132"/>
      <c r="H17" s="132"/>
      <c r="I17" s="132"/>
      <c r="J17" s="132"/>
      <c r="K17" s="132"/>
      <c r="L17" s="132"/>
    </row>
    <row r="18" spans="1:12" ht="12.7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</row>
    <row r="19" spans="1:12" ht="18">
      <c r="A19" s="175" t="s">
        <v>42</v>
      </c>
      <c r="B19" s="175"/>
      <c r="C19" s="175"/>
      <c r="D19" s="175"/>
      <c r="E19" s="175"/>
      <c r="F19" s="174"/>
      <c r="G19" s="174"/>
      <c r="H19" s="174"/>
      <c r="I19" s="174"/>
      <c r="J19" s="174"/>
      <c r="K19" s="174"/>
      <c r="L19" s="174"/>
    </row>
    <row r="20" spans="1:12" ht="18">
      <c r="A20" s="173" t="s">
        <v>222</v>
      </c>
      <c r="B20" s="173"/>
      <c r="C20" s="173"/>
      <c r="D20" s="173"/>
      <c r="E20" s="173"/>
      <c r="F20" s="172">
        <v>1</v>
      </c>
      <c r="G20" s="172"/>
      <c r="H20" s="172"/>
      <c r="I20" s="172"/>
      <c r="J20" s="172"/>
      <c r="K20" s="172"/>
      <c r="L20" s="172"/>
    </row>
    <row r="21" spans="1:12" ht="18">
      <c r="A21" s="173" t="s">
        <v>43</v>
      </c>
      <c r="B21" s="173"/>
      <c r="C21" s="173"/>
      <c r="D21" s="173"/>
      <c r="E21" s="173"/>
      <c r="F21" s="172">
        <v>1</v>
      </c>
      <c r="G21" s="172"/>
      <c r="H21" s="172"/>
      <c r="I21" s="172"/>
      <c r="J21" s="172"/>
      <c r="K21" s="172"/>
      <c r="L21" s="172"/>
    </row>
    <row r="22" spans="1:12" ht="18">
      <c r="A22" s="176"/>
      <c r="B22" s="177"/>
      <c r="C22" s="177"/>
      <c r="D22" s="177"/>
      <c r="E22" s="178"/>
      <c r="F22" s="179"/>
      <c r="G22" s="180"/>
      <c r="H22" s="180"/>
      <c r="I22" s="180"/>
      <c r="J22" s="181"/>
      <c r="K22" s="11"/>
      <c r="L22" s="11"/>
    </row>
    <row r="23" spans="1:12" ht="18">
      <c r="A23" s="175" t="s">
        <v>33</v>
      </c>
      <c r="B23" s="175"/>
      <c r="C23" s="175"/>
      <c r="D23" s="175"/>
      <c r="E23" s="175"/>
      <c r="F23" s="172">
        <v>2</v>
      </c>
      <c r="G23" s="172"/>
      <c r="H23" s="172"/>
      <c r="I23" s="172"/>
      <c r="J23" s="172"/>
      <c r="K23" s="172"/>
      <c r="L23" s="172"/>
    </row>
    <row r="24" spans="1:12" ht="18">
      <c r="A24" s="173" t="s">
        <v>40</v>
      </c>
      <c r="B24" s="173"/>
      <c r="C24" s="173"/>
      <c r="D24" s="173"/>
      <c r="E24" s="173"/>
      <c r="F24" s="172">
        <v>1</v>
      </c>
      <c r="G24" s="172"/>
      <c r="H24" s="172"/>
      <c r="I24" s="172"/>
      <c r="J24" s="172"/>
      <c r="K24" s="172"/>
      <c r="L24" s="172"/>
    </row>
    <row r="25" spans="1:12" ht="18">
      <c r="A25" s="173" t="s">
        <v>39</v>
      </c>
      <c r="B25" s="173"/>
      <c r="C25" s="173"/>
      <c r="D25" s="173"/>
      <c r="E25" s="173"/>
      <c r="F25" s="172">
        <v>1</v>
      </c>
      <c r="G25" s="172"/>
      <c r="H25" s="172"/>
      <c r="I25" s="172"/>
      <c r="J25" s="172"/>
      <c r="K25" s="172"/>
      <c r="L25" s="172"/>
    </row>
    <row r="26" spans="1:4" ht="15">
      <c r="A26" s="1"/>
      <c r="B26" s="1"/>
      <c r="C26" s="1"/>
      <c r="D26" s="1"/>
    </row>
    <row r="27" spans="1:4" ht="15">
      <c r="A27" s="1"/>
      <c r="B27" s="1"/>
      <c r="C27" s="1"/>
      <c r="D27" s="1"/>
    </row>
    <row r="28" spans="1:11" ht="14.25" customHeight="1">
      <c r="A28" s="1"/>
      <c r="B28" s="1"/>
      <c r="C28" s="1" t="s">
        <v>29</v>
      </c>
      <c r="K28" s="1"/>
    </row>
    <row r="32" spans="3:9" ht="15">
      <c r="C32" s="1" t="s">
        <v>213</v>
      </c>
      <c r="D32" s="1"/>
      <c r="E32" s="1"/>
      <c r="F32" s="1"/>
      <c r="G32" s="1" t="s">
        <v>29</v>
      </c>
      <c r="H32" s="1"/>
      <c r="I32" s="1"/>
    </row>
    <row r="33" spans="3:9" ht="15.75" thickBot="1">
      <c r="C33" s="1" t="s">
        <v>65</v>
      </c>
      <c r="D33" s="1"/>
      <c r="E33" s="1"/>
      <c r="F33" s="12"/>
      <c r="G33" s="12"/>
      <c r="H33" s="12"/>
      <c r="I33" s="12"/>
    </row>
    <row r="34" ht="12.75">
      <c r="C34" t="s">
        <v>29</v>
      </c>
    </row>
    <row r="35" spans="3:9" ht="15.75" thickBot="1">
      <c r="C35" s="1" t="s">
        <v>34</v>
      </c>
      <c r="D35" s="1"/>
      <c r="E35" s="1"/>
      <c r="F35" s="12"/>
      <c r="G35" s="12"/>
      <c r="H35" s="12"/>
      <c r="I35" s="12"/>
    </row>
  </sheetData>
  <sheetProtection/>
  <mergeCells count="18">
    <mergeCell ref="A22:E22"/>
    <mergeCell ref="F22:J22"/>
    <mergeCell ref="A20:E20"/>
    <mergeCell ref="A21:E21"/>
    <mergeCell ref="A14:H14"/>
    <mergeCell ref="A15:H15"/>
    <mergeCell ref="A17:E18"/>
    <mergeCell ref="F17:L18"/>
    <mergeCell ref="F25:L25"/>
    <mergeCell ref="A25:E25"/>
    <mergeCell ref="F19:L19"/>
    <mergeCell ref="F20:L20"/>
    <mergeCell ref="F21:L21"/>
    <mergeCell ref="F23:L23"/>
    <mergeCell ref="F24:L24"/>
    <mergeCell ref="A23:E23"/>
    <mergeCell ref="A24:E24"/>
    <mergeCell ref="A19:E19"/>
  </mergeCells>
  <printOptions horizontalCentered="1"/>
  <pageMargins left="0.3937007874015748" right="0.3937007874015748" top="0.7874015748031497" bottom="0.7874015748031497" header="0.5118110236220472" footer="0.5118110236220472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Стовбецкий</dc:creator>
  <cp:keywords/>
  <dc:description/>
  <cp:lastModifiedBy>Пользователь</cp:lastModifiedBy>
  <cp:lastPrinted>2021-07-02T11:48:16Z</cp:lastPrinted>
  <dcterms:created xsi:type="dcterms:W3CDTF">2000-12-21T13:17:32Z</dcterms:created>
  <dcterms:modified xsi:type="dcterms:W3CDTF">2021-07-06T05:37:28Z</dcterms:modified>
  <cp:category/>
  <cp:version/>
  <cp:contentType/>
  <cp:contentStatus/>
</cp:coreProperties>
</file>