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255" windowHeight="6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11" i="1"/>
  <c r="G110"/>
  <c r="G109"/>
  <c r="D86"/>
  <c r="E86"/>
  <c r="F86"/>
  <c r="C86"/>
  <c r="G93"/>
  <c r="H93"/>
  <c r="G91"/>
  <c r="H91"/>
  <c r="G90"/>
  <c r="H90"/>
  <c r="G79"/>
  <c r="D25"/>
  <c r="E25"/>
  <c r="F25"/>
  <c r="C25"/>
  <c r="G40"/>
  <c r="H40"/>
  <c r="G38"/>
  <c r="H38"/>
  <c r="G37"/>
  <c r="H37"/>
  <c r="G80"/>
  <c r="G82"/>
  <c r="G87"/>
  <c r="G88"/>
  <c r="G89"/>
  <c r="G92"/>
  <c r="G95"/>
  <c r="G96"/>
  <c r="G98"/>
  <c r="G99"/>
  <c r="G100"/>
  <c r="G101"/>
  <c r="G103"/>
  <c r="G104"/>
  <c r="G105"/>
  <c r="G106"/>
  <c r="G107"/>
  <c r="G108"/>
  <c r="G112"/>
  <c r="G113"/>
  <c r="G114"/>
  <c r="G115"/>
  <c r="G117"/>
  <c r="G118"/>
  <c r="H79"/>
  <c r="H80"/>
  <c r="H82"/>
  <c r="H87"/>
  <c r="H88"/>
  <c r="H89"/>
  <c r="H92"/>
  <c r="H95"/>
  <c r="H96"/>
  <c r="H98"/>
  <c r="H99"/>
  <c r="H100"/>
  <c r="H101"/>
  <c r="H103"/>
  <c r="H104"/>
  <c r="H105"/>
  <c r="H107"/>
  <c r="H112"/>
  <c r="H113"/>
  <c r="H114"/>
  <c r="H115"/>
  <c r="H117"/>
  <c r="F97"/>
  <c r="E97"/>
  <c r="D97"/>
  <c r="E102"/>
  <c r="F102"/>
  <c r="D102"/>
  <c r="E94"/>
  <c r="G86"/>
  <c r="E68"/>
  <c r="F68"/>
  <c r="D68"/>
  <c r="H73"/>
  <c r="G73"/>
  <c r="E53"/>
  <c r="F53"/>
  <c r="D53"/>
  <c r="G61"/>
  <c r="E42"/>
  <c r="F42"/>
  <c r="D42"/>
  <c r="G51"/>
  <c r="H51"/>
  <c r="G34"/>
  <c r="H34"/>
  <c r="E116"/>
  <c r="C102"/>
  <c r="C119" s="1"/>
  <c r="C97"/>
  <c r="D78"/>
  <c r="E78"/>
  <c r="F78"/>
  <c r="G78" s="1"/>
  <c r="C78"/>
  <c r="C68"/>
  <c r="D62"/>
  <c r="E62"/>
  <c r="F62"/>
  <c r="C62"/>
  <c r="H63"/>
  <c r="H64"/>
  <c r="H65"/>
  <c r="H66"/>
  <c r="H67"/>
  <c r="G63"/>
  <c r="G64"/>
  <c r="G65"/>
  <c r="G66"/>
  <c r="G67"/>
  <c r="C53"/>
  <c r="C42"/>
  <c r="G50"/>
  <c r="H50"/>
  <c r="G45"/>
  <c r="G39"/>
  <c r="H39"/>
  <c r="G36"/>
  <c r="H36"/>
  <c r="G35"/>
  <c r="H35"/>
  <c r="D14"/>
  <c r="E14"/>
  <c r="F14"/>
  <c r="C14"/>
  <c r="H70"/>
  <c r="H71"/>
  <c r="H72"/>
  <c r="G70"/>
  <c r="G71"/>
  <c r="G72"/>
  <c r="H43"/>
  <c r="H44"/>
  <c r="G43"/>
  <c r="G44"/>
  <c r="G46"/>
  <c r="G32"/>
  <c r="H32"/>
  <c r="G77"/>
  <c r="H15"/>
  <c r="H16"/>
  <c r="H17"/>
  <c r="H18"/>
  <c r="H20"/>
  <c r="H21"/>
  <c r="H22"/>
  <c r="H23"/>
  <c r="H24"/>
  <c r="H26"/>
  <c r="H27"/>
  <c r="H28"/>
  <c r="H29"/>
  <c r="H30"/>
  <c r="H31"/>
  <c r="H33"/>
  <c r="H41"/>
  <c r="H47"/>
  <c r="H48"/>
  <c r="H49"/>
  <c r="H52"/>
  <c r="H54"/>
  <c r="H55"/>
  <c r="H56"/>
  <c r="H57"/>
  <c r="H58"/>
  <c r="H59"/>
  <c r="H60"/>
  <c r="G15"/>
  <c r="G16"/>
  <c r="G17"/>
  <c r="G18"/>
  <c r="G20"/>
  <c r="G21"/>
  <c r="G22"/>
  <c r="G23"/>
  <c r="G24"/>
  <c r="G26"/>
  <c r="G27"/>
  <c r="G28"/>
  <c r="G29"/>
  <c r="G30"/>
  <c r="G31"/>
  <c r="G33"/>
  <c r="G41"/>
  <c r="G47"/>
  <c r="G48"/>
  <c r="G49"/>
  <c r="G52"/>
  <c r="G54"/>
  <c r="G55"/>
  <c r="G56"/>
  <c r="G57"/>
  <c r="G58"/>
  <c r="G59"/>
  <c r="G60"/>
  <c r="G69"/>
  <c r="D116"/>
  <c r="G116" s="1"/>
  <c r="F116"/>
  <c r="C116"/>
  <c r="D94"/>
  <c r="F94"/>
  <c r="H94" s="1"/>
  <c r="C94"/>
  <c r="D76"/>
  <c r="F76"/>
  <c r="C76"/>
  <c r="G97" l="1"/>
  <c r="G102"/>
  <c r="H102"/>
  <c r="H97"/>
  <c r="G94"/>
  <c r="H86"/>
  <c r="H78"/>
  <c r="D119"/>
  <c r="F119"/>
  <c r="F74"/>
  <c r="E74"/>
  <c r="E119"/>
  <c r="D74"/>
  <c r="C74"/>
  <c r="H62"/>
  <c r="G62"/>
  <c r="G76"/>
  <c r="H53"/>
  <c r="G68"/>
  <c r="H68"/>
  <c r="H14"/>
  <c r="G53"/>
  <c r="G42"/>
  <c r="H42"/>
  <c r="H25"/>
  <c r="G25"/>
  <c r="G14"/>
  <c r="G119" l="1"/>
  <c r="H119"/>
  <c r="H74"/>
  <c r="G74"/>
</calcChain>
</file>

<file path=xl/sharedStrings.xml><?xml version="1.0" encoding="utf-8"?>
<sst xmlns="http://schemas.openxmlformats.org/spreadsheetml/2006/main" count="201" uniqueCount="147">
  <si>
    <t>01</t>
  </si>
  <si>
    <t>Сквирська районна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</si>
  <si>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</si>
  <si>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</si>
  <si>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</si>
  <si>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</si>
  <si>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</si>
  <si>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</si>
  <si>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0212146</t>
  </si>
  <si>
    <t>Відшкодування вартості лікарських засобів для лікування окремих захворювань</t>
  </si>
  <si>
    <t>0213050</t>
  </si>
  <si>
    <t>Пільгове медичне обслуговування осіб, які постраждали внаслідок Чорнобильської катастрофи</t>
  </si>
  <si>
    <t>Інші заходи та заклади молодіжної політики</t>
  </si>
  <si>
    <t>0218220</t>
  </si>
  <si>
    <t>Заходи та роботи з мобілізаційної підготовки місцевого значення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</si>
  <si>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</si>
  <si>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</si>
  <si>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</si>
  <si>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</si>
  <si>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</si>
  <si>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Забезпечення діяльності інших закладів у сфері освіти</t>
  </si>
  <si>
    <t>Утримання та навчально-тренувальна робота комунальних дитячо-юнацьких спортивних шкіл</t>
  </si>
  <si>
    <t>08</t>
  </si>
  <si>
    <t>0813033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</si>
  <si>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</si>
  <si>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</si>
  <si>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заходи у сфері соціального захисту і соціального забезпечення</t>
  </si>
  <si>
    <t>10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</si>
  <si>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</si>
  <si>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</si>
  <si>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</si>
  <si>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</si>
  <si>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Проведення навчально-тренувальних зборів і змагань з олімпійських видів спорту</t>
  </si>
  <si>
    <t>37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</si>
  <si>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</si>
  <si>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</si>
  <si>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</si>
  <si>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Інші субвенції з місцевого бюджету</t>
  </si>
  <si>
    <t xml:space="preserve"> </t>
  </si>
  <si>
    <t>Додаток 2</t>
  </si>
  <si>
    <t>(грн)</t>
  </si>
  <si>
    <t>Найменування</t>
  </si>
  <si>
    <t>Код тимчасової програмної класифікації видатків</t>
  </si>
  <si>
    <t>Планові показники</t>
  </si>
  <si>
    <t>Виконання у відсотках до: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</si>
  <si>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</si>
  <si>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</si>
  <si>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0813221</t>
  </si>
  <si>
    <t>Виконано за звітний період</t>
  </si>
  <si>
    <t>Інші програми та заходи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</si>
  <si>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</si>
  <si>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зв"язку</t>
  </si>
  <si>
    <t>Реверсна дотація</t>
  </si>
  <si>
    <t xml:space="preserve">до рішення Сквирської міської ради </t>
  </si>
  <si>
    <t>Затверджено розписом на 2021 рік</t>
  </si>
  <si>
    <t>Затверджено розписом на 2021 рік з урахування внесених змін</t>
  </si>
  <si>
    <t>затверджено розписом на 2021 рік з урахування внесених змін</t>
  </si>
  <si>
    <t>0150</t>
  </si>
  <si>
    <t>0180</t>
  </si>
  <si>
    <t>Сквирська міська рада</t>
  </si>
  <si>
    <t>ЗАГАЛЬНИЙ ФОНД</t>
  </si>
  <si>
    <t>2010</t>
  </si>
  <si>
    <t>2111</t>
  </si>
  <si>
    <t>2144</t>
  </si>
  <si>
    <t>7130</t>
  </si>
  <si>
    <t>Здійснення заходів із землеустрою</t>
  </si>
  <si>
    <t>Відділ освіти Сквирської міської ради</t>
  </si>
  <si>
    <t>1010</t>
  </si>
  <si>
    <t>Надання загальної середньої освіти закладами загальної середньої освіти</t>
  </si>
  <si>
    <t>1021</t>
  </si>
  <si>
    <t>1024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</si>
  <si>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</si>
  <si>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1031</t>
  </si>
  <si>
    <t>1034</t>
  </si>
  <si>
    <t>1070</t>
  </si>
  <si>
    <t>1141</t>
  </si>
  <si>
    <t>1142</t>
  </si>
  <si>
    <t>1152</t>
  </si>
  <si>
    <t>Забезпечення діяльності інклюзивно-ресурсних центрів за рахунок освітньої субвенції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</si>
  <si>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</si>
  <si>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</si>
  <si>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</si>
  <si>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</si>
  <si>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5031</t>
  </si>
  <si>
    <t>Відділ праці, соціального захисту та соціального забезпечення Сквирської міської ради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</si>
  <si>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</si>
  <si>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Відділ культури, молоді і спорту Сквирської міської ради</t>
  </si>
  <si>
    <t>Надання спеціальної освіти мистецькими школами</t>
  </si>
  <si>
    <t>Відділ капітального будівництва, комунальної власності та єитлово-комунального господарства Сквирської міської ради</t>
  </si>
  <si>
    <t>Забезпечення збору та вивезення сміття і відходів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</si>
  <si>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</si>
  <si>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затвержувалися або погоджувалися рішенням місцевого органу виконавчої влади та органу місцевого самоврядування, та розміром економічного обгрунтованих витрат на їх виробництво (надання)</t>
  </si>
  <si>
    <t>Інша діяльність у сфері житлово-комунального господарства</t>
  </si>
  <si>
    <t>Резервний фонд місцевого бюджету</t>
  </si>
  <si>
    <t>ВСЬОГО</t>
  </si>
  <si>
    <t>СПЕЦІАЛЬНИЙ ФОНД</t>
  </si>
  <si>
    <t>6040</t>
  </si>
  <si>
    <t>7370</t>
  </si>
  <si>
    <t>7461</t>
  </si>
  <si>
    <t>8340</t>
  </si>
  <si>
    <t>Заходи, пов"язані з поліпшенням питної води</t>
  </si>
  <si>
    <t>Реалізація інших заходів щодо соціально-економічного розвитку територій</t>
  </si>
  <si>
    <t>Утримання та розвиток автомобільних доріг та дорожньої інфраструктури за рахунок коштів місцевого бюджету</t>
  </si>
  <si>
    <t>Природоохоронні заходи за рахунок цільових фондів</t>
  </si>
  <si>
    <t>3104</t>
  </si>
  <si>
    <t>1080</t>
  </si>
  <si>
    <t>12</t>
  </si>
  <si>
    <t>6030</t>
  </si>
  <si>
    <t>7220</t>
  </si>
  <si>
    <t>Газифікація населених пунктів</t>
  </si>
  <si>
    <t>7321</t>
  </si>
  <si>
    <t>Будівництво освітніх установ та закладів</t>
  </si>
  <si>
    <t>7324</t>
  </si>
  <si>
    <t>Будівництво установ та закладів культури</t>
  </si>
  <si>
    <t>7368</t>
  </si>
  <si>
    <t>Виконання інвестиційних проектів за рахунок субвенцій з інших бюджетів</t>
  </si>
  <si>
    <t>9750</t>
  </si>
  <si>
    <t>Субвенція з місцевого бюджету на співфінансування інвестиційних проектів</t>
  </si>
  <si>
    <t>МІСЬКИЙ ГОЛОВА</t>
  </si>
  <si>
    <t>Валентина ЛЕВІЦЬКА</t>
  </si>
  <si>
    <t xml:space="preserve">Фінансове управління Сквирської міської ради  </t>
  </si>
  <si>
    <t>Відділ капітального будівництва, комунальної власності та житлово-комунального господарства Сквирської міської ради</t>
  </si>
  <si>
    <t>1151</t>
  </si>
  <si>
    <t>Забезпечення діяльності інклюзивно-ресурсних центрів за рахунок коштів місцевого бюджету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</si>
  <si>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сторонної допомоги</t>
  </si>
  <si>
    <t>Фінансова підтримка засобів масової інформації</t>
  </si>
  <si>
    <t>4030</t>
  </si>
  <si>
    <t>6014</t>
  </si>
  <si>
    <t>4060</t>
  </si>
  <si>
    <t>4081</t>
  </si>
  <si>
    <t>"Про виконання бюджету Сквирської міської територіальної громади за 9 місяців 2021 року"</t>
  </si>
  <si>
    <t>Виконання видаткової частини бюджету Сквирської міської територіальної громади за 9 місяців 2021 року</t>
  </si>
  <si>
    <t>Затверджено розписом на 9 місяців 2021 року з урахування внесених змін</t>
  </si>
  <si>
    <t>затверджено розписом на 9 місяців 2021 року з урахування внесених змін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</si>
  <si>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</si>
  <si>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середгьої освіти "Нова українська школа"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</si>
  <si>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</si>
  <si>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</si>
  <si>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1210</t>
  </si>
  <si>
    <t>Надання освіти за рахунок залишку коштів за субвенцією з державного бюджету  на надання державної підтримки особам з особливими освітніми потребами</t>
  </si>
  <si>
    <t>7325</t>
  </si>
  <si>
    <t>Будівництво споруд,  установ та закладів фізичної культури і спорту</t>
  </si>
  <si>
    <t>7330</t>
  </si>
  <si>
    <t>Будівництво інших об"єктів комунальної власності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</si>
  <si>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</si>
  <si>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</si>
  <si>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від 27 жовтня 2021 року №01-14-VІІІ</t>
  </si>
</sst>
</file>

<file path=xl/styles.xml><?xml version="1.0" encoding="utf-8"?>
<styleSheet xmlns="http://schemas.openxmlformats.org/spreadsheetml/2006/main">
  <numFmts count="3">
    <numFmt numFmtId="164" formatCode="#0.0"/>
    <numFmt numFmtId="165" formatCode="0.0"/>
    <numFmt numFmtId="166" formatCode="#0.00"/>
  </numFmts>
  <fonts count="10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6" fillId="2" borderId="1" xfId="0" quotePrefix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topLeftCell="A103" workbookViewId="0">
      <selection activeCell="E118" sqref="E118"/>
    </sheetView>
  </sheetViews>
  <sheetFormatPr defaultRowHeight="12.75"/>
  <cols>
    <col min="1" max="1" width="18" customWidth="1"/>
    <col min="2" max="2" width="50.7109375" customWidth="1"/>
    <col min="3" max="3" width="17.28515625" customWidth="1"/>
    <col min="4" max="5" width="17.42578125" customWidth="1"/>
    <col min="6" max="6" width="15.7109375" customWidth="1"/>
    <col min="7" max="7" width="17.5703125" customWidth="1"/>
    <col min="8" max="8" width="19.42578125" customWidth="1"/>
  </cols>
  <sheetData>
    <row r="1" spans="1:8" ht="18.75">
      <c r="G1" s="49" t="s">
        <v>39</v>
      </c>
      <c r="H1" s="49"/>
    </row>
    <row r="2" spans="1:8" ht="18.75">
      <c r="D2" s="57" t="s">
        <v>53</v>
      </c>
      <c r="E2" s="57"/>
      <c r="F2" s="57"/>
      <c r="G2" s="57"/>
      <c r="H2" s="57"/>
    </row>
    <row r="3" spans="1:8" ht="18.75">
      <c r="D3" s="57" t="s">
        <v>146</v>
      </c>
      <c r="E3" s="57"/>
      <c r="F3" s="57"/>
      <c r="G3" s="57"/>
      <c r="H3" s="57"/>
    </row>
    <row r="4" spans="1:8" ht="38.25" customHeight="1">
      <c r="D4" s="58" t="s">
        <v>130</v>
      </c>
      <c r="E4" s="58"/>
      <c r="F4" s="58"/>
      <c r="G4" s="58"/>
      <c r="H4" s="58"/>
    </row>
    <row r="5" spans="1:8" ht="18.75">
      <c r="G5" s="32"/>
      <c r="H5" s="32"/>
    </row>
    <row r="6" spans="1:8" ht="18.75">
      <c r="A6" s="47" t="s">
        <v>131</v>
      </c>
      <c r="B6" s="47"/>
      <c r="C6" s="47"/>
      <c r="D6" s="47"/>
      <c r="E6" s="47"/>
      <c r="F6" s="47"/>
      <c r="G6" s="47"/>
      <c r="H6" s="47"/>
    </row>
    <row r="7" spans="1:8" ht="18.75">
      <c r="A7" s="5"/>
      <c r="B7" s="5"/>
      <c r="C7" s="5"/>
      <c r="D7" s="5"/>
      <c r="E7" s="25"/>
      <c r="F7" s="5"/>
      <c r="G7" s="5"/>
      <c r="H7" s="5"/>
    </row>
    <row r="8" spans="1:8" hidden="1">
      <c r="A8" s="46"/>
      <c r="B8" s="46"/>
      <c r="C8" s="46"/>
      <c r="D8" s="46"/>
      <c r="E8" s="46"/>
      <c r="F8" s="46"/>
    </row>
    <row r="9" spans="1:8" ht="15">
      <c r="H9" s="6" t="s">
        <v>40</v>
      </c>
    </row>
    <row r="10" spans="1:8" ht="18.75" customHeight="1">
      <c r="A10" s="50" t="s">
        <v>42</v>
      </c>
      <c r="B10" s="50" t="s">
        <v>41</v>
      </c>
      <c r="C10" s="54" t="s">
        <v>43</v>
      </c>
      <c r="D10" s="55"/>
      <c r="E10" s="56"/>
      <c r="F10" s="50" t="s">
        <v>48</v>
      </c>
      <c r="G10" s="52" t="s">
        <v>44</v>
      </c>
      <c r="H10" s="53"/>
    </row>
    <row r="11" spans="1:8" s="1" customFormat="1" ht="132.75" customHeight="1">
      <c r="A11" s="51"/>
      <c r="B11" s="51"/>
      <c r="C11" s="14" t="s">
        <v>54</v>
      </c>
      <c r="D11" s="14" t="s">
        <v>55</v>
      </c>
      <c r="E11" s="14" t="s">
        <v>132</v>
      </c>
      <c r="F11" s="51"/>
      <c r="G11" s="14" t="s">
        <v>56</v>
      </c>
      <c r="H11" s="14" t="s">
        <v>133</v>
      </c>
    </row>
    <row r="12" spans="1:8" s="2" customFormat="1" ht="14.25">
      <c r="A12" s="9">
        <v>1</v>
      </c>
      <c r="B12" s="9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</row>
    <row r="13" spans="1:8" s="3" customFormat="1" ht="14.25">
      <c r="A13" s="43" t="s">
        <v>60</v>
      </c>
      <c r="B13" s="44"/>
      <c r="C13" s="44"/>
      <c r="D13" s="44"/>
      <c r="E13" s="44"/>
      <c r="F13" s="44"/>
      <c r="G13" s="44"/>
      <c r="H13" s="45"/>
    </row>
    <row r="14" spans="1:8" s="16" customFormat="1" ht="14.25">
      <c r="A14" s="7" t="s">
        <v>0</v>
      </c>
      <c r="B14" s="8" t="s">
        <v>59</v>
      </c>
      <c r="C14" s="27">
        <f>C15+C16+C17+C18+C19+C21</f>
        <v>39772300</v>
      </c>
      <c r="D14" s="27">
        <f t="shared" ref="D14:F14" si="0">D15+D16+D17+D18+D19+D21</f>
        <v>40871704.869999997</v>
      </c>
      <c r="E14" s="27">
        <f t="shared" si="0"/>
        <v>34354191.869999997</v>
      </c>
      <c r="F14" s="27">
        <f t="shared" si="0"/>
        <v>30142597.710000001</v>
      </c>
      <c r="G14" s="15">
        <f>F14/D14*100</f>
        <v>73.749303597376468</v>
      </c>
      <c r="H14" s="15">
        <f>F14/E14*100</f>
        <v>87.740668807063997</v>
      </c>
    </row>
    <row r="15" spans="1:8" ht="78.75">
      <c r="A15" s="34" t="s">
        <v>57</v>
      </c>
      <c r="B15" s="13" t="s">
        <v>3</v>
      </c>
      <c r="C15" s="28">
        <v>30500000</v>
      </c>
      <c r="D15" s="28">
        <v>31400000</v>
      </c>
      <c r="E15" s="28">
        <v>25443200</v>
      </c>
      <c r="F15" s="28">
        <v>22194021.329999998</v>
      </c>
      <c r="G15" s="26">
        <f t="shared" ref="G15:G73" si="1">F15/D15*100</f>
        <v>70.681596592356684</v>
      </c>
      <c r="H15" s="26">
        <f t="shared" ref="H15:H73" si="2">F15/E15*100</f>
        <v>87.229677595585457</v>
      </c>
    </row>
    <row r="16" spans="1:8" ht="15.75">
      <c r="A16" s="34" t="s">
        <v>58</v>
      </c>
      <c r="B16" s="13" t="s">
        <v>4</v>
      </c>
      <c r="C16" s="28">
        <v>692000</v>
      </c>
      <c r="D16" s="28">
        <v>592000</v>
      </c>
      <c r="E16" s="28">
        <v>592000</v>
      </c>
      <c r="F16" s="28">
        <v>371316.37</v>
      </c>
      <c r="G16" s="26">
        <f t="shared" si="1"/>
        <v>62.722359797297301</v>
      </c>
      <c r="H16" s="26">
        <f t="shared" si="2"/>
        <v>62.722359797297301</v>
      </c>
    </row>
    <row r="17" spans="1:8" ht="31.5">
      <c r="A17" s="34" t="s">
        <v>61</v>
      </c>
      <c r="B17" s="13" t="s">
        <v>5</v>
      </c>
      <c r="C17" s="28">
        <v>4300000</v>
      </c>
      <c r="D17" s="28">
        <v>4710860</v>
      </c>
      <c r="E17" s="28">
        <v>4388897</v>
      </c>
      <c r="F17" s="28">
        <v>4188004.78</v>
      </c>
      <c r="G17" s="26">
        <f t="shared" si="1"/>
        <v>88.901066471939302</v>
      </c>
      <c r="H17" s="26">
        <f t="shared" si="2"/>
        <v>95.422717370674221</v>
      </c>
    </row>
    <row r="18" spans="1:8" ht="47.25">
      <c r="A18" s="34" t="s">
        <v>62</v>
      </c>
      <c r="B18" s="13" t="s">
        <v>6</v>
      </c>
      <c r="C18" s="28">
        <v>3200000</v>
      </c>
      <c r="D18" s="28">
        <v>4018844.87</v>
      </c>
      <c r="E18" s="28">
        <v>3780094.87</v>
      </c>
      <c r="F18" s="28">
        <v>3389255.23</v>
      </c>
      <c r="G18" s="26">
        <f t="shared" si="1"/>
        <v>84.334064628874316</v>
      </c>
      <c r="H18" s="26">
        <f t="shared" si="2"/>
        <v>89.660586481523936</v>
      </c>
    </row>
    <row r="19" spans="1:8" ht="31.5">
      <c r="A19" s="34" t="s">
        <v>63</v>
      </c>
      <c r="B19" s="13" t="s">
        <v>7</v>
      </c>
      <c r="C19" s="28">
        <v>930300</v>
      </c>
      <c r="D19" s="28">
        <v>0</v>
      </c>
      <c r="E19" s="28">
        <v>0</v>
      </c>
      <c r="F19" s="28">
        <v>0</v>
      </c>
      <c r="G19" s="26">
        <v>0</v>
      </c>
      <c r="H19" s="26">
        <v>0</v>
      </c>
    </row>
    <row r="20" spans="1:8" ht="31.5" hidden="1">
      <c r="A20" s="33" t="s">
        <v>8</v>
      </c>
      <c r="B20" s="13" t="s">
        <v>9</v>
      </c>
      <c r="C20" s="28"/>
      <c r="D20" s="28"/>
      <c r="E20" s="28"/>
      <c r="F20" s="28"/>
      <c r="G20" s="26" t="e">
        <f t="shared" si="1"/>
        <v>#DIV/0!</v>
      </c>
      <c r="H20" s="26" t="e">
        <f t="shared" si="2"/>
        <v>#DIV/0!</v>
      </c>
    </row>
    <row r="21" spans="1:8" ht="15.75">
      <c r="A21" s="34" t="s">
        <v>64</v>
      </c>
      <c r="B21" s="13" t="s">
        <v>65</v>
      </c>
      <c r="C21" s="28">
        <v>150000</v>
      </c>
      <c r="D21" s="28">
        <v>150000</v>
      </c>
      <c r="E21" s="28">
        <v>150000</v>
      </c>
      <c r="F21" s="28">
        <v>0</v>
      </c>
      <c r="G21" s="26">
        <f t="shared" si="1"/>
        <v>0</v>
      </c>
      <c r="H21" s="26">
        <f t="shared" si="2"/>
        <v>0</v>
      </c>
    </row>
    <row r="22" spans="1:8" ht="47.25" hidden="1">
      <c r="A22" s="33" t="s">
        <v>10</v>
      </c>
      <c r="B22" s="13" t="s">
        <v>11</v>
      </c>
      <c r="C22" s="28"/>
      <c r="D22" s="28"/>
      <c r="E22" s="28"/>
      <c r="F22" s="28"/>
      <c r="G22" s="26" t="e">
        <f t="shared" si="1"/>
        <v>#DIV/0!</v>
      </c>
      <c r="H22" s="26" t="e">
        <f t="shared" si="2"/>
        <v>#DIV/0!</v>
      </c>
    </row>
    <row r="23" spans="1:8" ht="31.5" hidden="1">
      <c r="A23" s="12" t="s">
        <v>13</v>
      </c>
      <c r="B23" s="13" t="s">
        <v>14</v>
      </c>
      <c r="C23" s="28"/>
      <c r="D23" s="28"/>
      <c r="E23" s="28"/>
      <c r="F23" s="28"/>
      <c r="G23" s="26" t="e">
        <f t="shared" si="1"/>
        <v>#DIV/0!</v>
      </c>
      <c r="H23" s="26" t="e">
        <f t="shared" si="2"/>
        <v>#DIV/0!</v>
      </c>
    </row>
    <row r="24" spans="1:8" ht="47.25" hidden="1">
      <c r="A24" s="12" t="s">
        <v>15</v>
      </c>
      <c r="B24" s="13" t="s">
        <v>16</v>
      </c>
      <c r="C24" s="28"/>
      <c r="D24" s="28"/>
      <c r="E24" s="28"/>
      <c r="F24" s="28"/>
      <c r="G24" s="26" t="e">
        <f t="shared" si="1"/>
        <v>#DIV/0!</v>
      </c>
      <c r="H24" s="26" t="e">
        <f t="shared" si="2"/>
        <v>#DIV/0!</v>
      </c>
    </row>
    <row r="25" spans="1:8" s="16" customFormat="1" ht="15.75">
      <c r="A25" s="10" t="s">
        <v>17</v>
      </c>
      <c r="B25" s="11" t="s">
        <v>66</v>
      </c>
      <c r="C25" s="29">
        <f>C26+C27+C28+C29+C30+C31+C32+C33+C35+C36+C39+C41+C34+C37+C38+C40</f>
        <v>182717599</v>
      </c>
      <c r="D25" s="29">
        <f t="shared" ref="D25:F25" si="3">D26+D27+D28+D29+D30+D31+D32+D33+D35+D36+D39+D41+D34+D37+D38+D40</f>
        <v>183947587</v>
      </c>
      <c r="E25" s="29">
        <f t="shared" si="3"/>
        <v>141415686.51999998</v>
      </c>
      <c r="F25" s="29">
        <f t="shared" si="3"/>
        <v>130042554.65000002</v>
      </c>
      <c r="G25" s="15">
        <f t="shared" si="1"/>
        <v>70.695439266621108</v>
      </c>
      <c r="H25" s="15">
        <f t="shared" si="2"/>
        <v>91.957658906254721</v>
      </c>
    </row>
    <row r="26" spans="1:8" ht="15.75">
      <c r="A26" s="34" t="s">
        <v>67</v>
      </c>
      <c r="B26" s="13" t="s">
        <v>18</v>
      </c>
      <c r="C26" s="28">
        <v>20502500</v>
      </c>
      <c r="D26" s="28">
        <v>21216788.48</v>
      </c>
      <c r="E26" s="28">
        <v>18184600.219999999</v>
      </c>
      <c r="F26" s="28">
        <v>16994683.760000002</v>
      </c>
      <c r="G26" s="26">
        <f t="shared" si="1"/>
        <v>80.10017056078037</v>
      </c>
      <c r="H26" s="26">
        <f t="shared" si="2"/>
        <v>93.456460710688106</v>
      </c>
    </row>
    <row r="27" spans="1:8" ht="31.5">
      <c r="A27" s="34" t="s">
        <v>69</v>
      </c>
      <c r="B27" s="13" t="s">
        <v>68</v>
      </c>
      <c r="C27" s="28">
        <v>43620680</v>
      </c>
      <c r="D27" s="28">
        <v>44665779.240000002</v>
      </c>
      <c r="E27" s="28">
        <v>34548680.219999999</v>
      </c>
      <c r="F27" s="28">
        <v>32943280.59</v>
      </c>
      <c r="G27" s="26">
        <f t="shared" si="1"/>
        <v>73.75507860948268</v>
      </c>
      <c r="H27" s="26">
        <f t="shared" si="2"/>
        <v>95.353224436426814</v>
      </c>
    </row>
    <row r="28" spans="1:8" ht="47.25">
      <c r="A28" s="34" t="s">
        <v>70</v>
      </c>
      <c r="B28" s="13" t="s">
        <v>71</v>
      </c>
      <c r="C28" s="28">
        <v>2419500</v>
      </c>
      <c r="D28" s="28">
        <v>2495209.77</v>
      </c>
      <c r="E28" s="28">
        <v>2241859.6</v>
      </c>
      <c r="F28" s="28">
        <v>1705927.4</v>
      </c>
      <c r="G28" s="26">
        <f t="shared" si="1"/>
        <v>68.368095560959588</v>
      </c>
      <c r="H28" s="26">
        <f t="shared" si="2"/>
        <v>76.094301355892213</v>
      </c>
    </row>
    <row r="29" spans="1:8" ht="31.5">
      <c r="A29" s="34" t="s">
        <v>72</v>
      </c>
      <c r="B29" s="13" t="s">
        <v>68</v>
      </c>
      <c r="C29" s="28">
        <v>95423700</v>
      </c>
      <c r="D29" s="28">
        <v>95423700</v>
      </c>
      <c r="E29" s="28">
        <v>70112700</v>
      </c>
      <c r="F29" s="28">
        <v>64252294.990000002</v>
      </c>
      <c r="G29" s="26">
        <f t="shared" si="1"/>
        <v>67.333686484594494</v>
      </c>
      <c r="H29" s="26">
        <f t="shared" si="2"/>
        <v>91.64145010818298</v>
      </c>
    </row>
    <row r="30" spans="1:8" ht="47.25">
      <c r="A30" s="34" t="s">
        <v>73</v>
      </c>
      <c r="B30" s="13" t="s">
        <v>71</v>
      </c>
      <c r="C30" s="28">
        <v>852000</v>
      </c>
      <c r="D30" s="28">
        <v>852000</v>
      </c>
      <c r="E30" s="28">
        <v>721600</v>
      </c>
      <c r="F30" s="28">
        <v>622063.67000000004</v>
      </c>
      <c r="G30" s="26">
        <f t="shared" si="1"/>
        <v>73.012167840375596</v>
      </c>
      <c r="H30" s="26">
        <f t="shared" si="2"/>
        <v>86.206162694013315</v>
      </c>
    </row>
    <row r="31" spans="1:8" ht="47.25">
      <c r="A31" s="34" t="s">
        <v>74</v>
      </c>
      <c r="B31" s="13" t="s">
        <v>19</v>
      </c>
      <c r="C31" s="28">
        <v>4837000</v>
      </c>
      <c r="D31" s="28">
        <v>4840103.76</v>
      </c>
      <c r="E31" s="28">
        <v>4455031</v>
      </c>
      <c r="F31" s="28">
        <v>4099238.86</v>
      </c>
      <c r="G31" s="26">
        <f t="shared" si="1"/>
        <v>84.69320211432823</v>
      </c>
      <c r="H31" s="26">
        <f t="shared" si="2"/>
        <v>92.013700016902234</v>
      </c>
    </row>
    <row r="32" spans="1:8" ht="31.5">
      <c r="A32" s="34" t="s">
        <v>75</v>
      </c>
      <c r="B32" s="13" t="s">
        <v>20</v>
      </c>
      <c r="C32" s="28">
        <v>9555500</v>
      </c>
      <c r="D32" s="28">
        <v>7730778.8499999996</v>
      </c>
      <c r="E32" s="28">
        <v>5406501.0700000003</v>
      </c>
      <c r="F32" s="28">
        <v>5339895.3899999997</v>
      </c>
      <c r="G32" s="26">
        <f t="shared" si="1"/>
        <v>69.073187755202696</v>
      </c>
      <c r="H32" s="26">
        <f t="shared" si="2"/>
        <v>98.768044634827007</v>
      </c>
    </row>
    <row r="33" spans="1:8" ht="15.75">
      <c r="A33" s="34" t="s">
        <v>76</v>
      </c>
      <c r="B33" s="13" t="s">
        <v>49</v>
      </c>
      <c r="C33" s="28">
        <v>21720</v>
      </c>
      <c r="D33" s="28">
        <v>22020</v>
      </c>
      <c r="E33" s="28">
        <v>21720</v>
      </c>
      <c r="F33" s="28">
        <v>18100</v>
      </c>
      <c r="G33" s="26">
        <f t="shared" si="1"/>
        <v>82.198001816530436</v>
      </c>
      <c r="H33" s="26">
        <f t="shared" si="2"/>
        <v>83.333333333333343</v>
      </c>
    </row>
    <row r="34" spans="1:8" ht="31.5">
      <c r="A34" s="34" t="s">
        <v>122</v>
      </c>
      <c r="B34" s="13" t="s">
        <v>123</v>
      </c>
      <c r="C34" s="28">
        <v>0</v>
      </c>
      <c r="D34" s="28">
        <v>81544.009999999995</v>
      </c>
      <c r="E34" s="28">
        <v>57363.93</v>
      </c>
      <c r="F34" s="28">
        <v>1037.71</v>
      </c>
      <c r="G34" s="26">
        <f t="shared" si="1"/>
        <v>1.2725766123103341</v>
      </c>
      <c r="H34" s="26">
        <f t="shared" si="2"/>
        <v>1.8089939095874359</v>
      </c>
    </row>
    <row r="35" spans="1:8" ht="31.5">
      <c r="A35" s="34" t="s">
        <v>77</v>
      </c>
      <c r="B35" s="13" t="s">
        <v>78</v>
      </c>
      <c r="C35" s="28">
        <v>1499045</v>
      </c>
      <c r="D35" s="28">
        <v>1499045</v>
      </c>
      <c r="E35" s="28">
        <v>1102915</v>
      </c>
      <c r="F35" s="28">
        <v>444691.58</v>
      </c>
      <c r="G35" s="26">
        <f t="shared" si="1"/>
        <v>29.664992044935278</v>
      </c>
      <c r="H35" s="26">
        <f t="shared" si="2"/>
        <v>40.319660173268112</v>
      </c>
    </row>
    <row r="36" spans="1:8" ht="31.5">
      <c r="A36" s="34" t="s">
        <v>79</v>
      </c>
      <c r="B36" s="13" t="s">
        <v>80</v>
      </c>
      <c r="C36" s="28">
        <v>552000</v>
      </c>
      <c r="D36" s="28">
        <v>579222.55000000005</v>
      </c>
      <c r="E36" s="28">
        <v>480063.48</v>
      </c>
      <c r="F36" s="28">
        <v>375927.34</v>
      </c>
      <c r="G36" s="26">
        <f t="shared" si="1"/>
        <v>64.90205534988236</v>
      </c>
      <c r="H36" s="26">
        <f t="shared" si="2"/>
        <v>78.307839621543394</v>
      </c>
    </row>
    <row r="37" spans="1:8" ht="78.75">
      <c r="A37" s="34" t="s">
        <v>134</v>
      </c>
      <c r="B37" s="13" t="s">
        <v>135</v>
      </c>
      <c r="C37" s="28">
        <v>0</v>
      </c>
      <c r="D37" s="28">
        <v>54300</v>
      </c>
      <c r="E37" s="28">
        <v>54300</v>
      </c>
      <c r="F37" s="28">
        <v>25900</v>
      </c>
      <c r="G37" s="26">
        <f t="shared" si="1"/>
        <v>47.697974217311234</v>
      </c>
      <c r="H37" s="26">
        <f t="shared" si="2"/>
        <v>47.697974217311234</v>
      </c>
    </row>
    <row r="38" spans="1:8" ht="78.75">
      <c r="A38" s="34" t="s">
        <v>136</v>
      </c>
      <c r="B38" s="13" t="s">
        <v>137</v>
      </c>
      <c r="C38" s="28">
        <v>0</v>
      </c>
      <c r="D38" s="28">
        <v>822962</v>
      </c>
      <c r="E38" s="28">
        <v>822962</v>
      </c>
      <c r="F38" s="28">
        <v>355798</v>
      </c>
      <c r="G38" s="26">
        <f t="shared" si="1"/>
        <v>43.233830966678902</v>
      </c>
      <c r="H38" s="26">
        <f t="shared" si="2"/>
        <v>43.233830966678902</v>
      </c>
    </row>
    <row r="39" spans="1:8" ht="63">
      <c r="A39" s="34" t="s">
        <v>81</v>
      </c>
      <c r="B39" s="13" t="s">
        <v>82</v>
      </c>
      <c r="C39" s="28">
        <v>387554</v>
      </c>
      <c r="D39" s="28">
        <v>387554</v>
      </c>
      <c r="E39" s="28">
        <v>290664</v>
      </c>
      <c r="F39" s="28">
        <v>249902.7</v>
      </c>
      <c r="G39" s="26">
        <f t="shared" si="1"/>
        <v>64.482033471464632</v>
      </c>
      <c r="H39" s="26">
        <f t="shared" si="2"/>
        <v>85.976488316406574</v>
      </c>
    </row>
    <row r="40" spans="1:8" ht="63">
      <c r="A40" s="34" t="s">
        <v>138</v>
      </c>
      <c r="B40" s="13" t="s">
        <v>139</v>
      </c>
      <c r="C40" s="28">
        <v>0</v>
      </c>
      <c r="D40" s="28">
        <v>202026</v>
      </c>
      <c r="E40" s="28">
        <v>202026</v>
      </c>
      <c r="F40" s="28">
        <v>127367.4</v>
      </c>
      <c r="G40" s="26">
        <f t="shared" si="1"/>
        <v>63.045053606961474</v>
      </c>
      <c r="H40" s="26">
        <f t="shared" si="2"/>
        <v>63.045053606961474</v>
      </c>
    </row>
    <row r="41" spans="1:8" ht="31.5">
      <c r="A41" s="34" t="s">
        <v>83</v>
      </c>
      <c r="B41" s="13" t="s">
        <v>21</v>
      </c>
      <c r="C41" s="28">
        <v>3046400</v>
      </c>
      <c r="D41" s="28">
        <v>3074553.34</v>
      </c>
      <c r="E41" s="28">
        <v>2712700</v>
      </c>
      <c r="F41" s="28">
        <v>2486445.2599999998</v>
      </c>
      <c r="G41" s="26">
        <f t="shared" si="1"/>
        <v>80.871755505142744</v>
      </c>
      <c r="H41" s="26">
        <f t="shared" si="2"/>
        <v>91.65942640173995</v>
      </c>
    </row>
    <row r="42" spans="1:8" s="16" customFormat="1" ht="47.25">
      <c r="A42" s="10" t="s">
        <v>22</v>
      </c>
      <c r="B42" s="11" t="s">
        <v>84</v>
      </c>
      <c r="C42" s="29">
        <f>C44+C45+C46+C47+C48+C49+C50+C52</f>
        <v>10645000</v>
      </c>
      <c r="D42" s="29">
        <f>D44+D45+D46+D47+D48+D49+D50+D52+D51</f>
        <v>13338000</v>
      </c>
      <c r="E42" s="29">
        <f t="shared" ref="E42:F42" si="4">E44+E45+E46+E47+E48+E49+E50+E52+E51</f>
        <v>10980048</v>
      </c>
      <c r="F42" s="29">
        <f t="shared" si="4"/>
        <v>9772644.5600000005</v>
      </c>
      <c r="G42" s="15">
        <f t="shared" si="1"/>
        <v>73.269189983505782</v>
      </c>
      <c r="H42" s="15">
        <f t="shared" si="2"/>
        <v>89.003659728992076</v>
      </c>
    </row>
    <row r="43" spans="1:8" ht="47.25" hidden="1">
      <c r="A43" s="12" t="s">
        <v>23</v>
      </c>
      <c r="B43" s="13" t="s">
        <v>24</v>
      </c>
      <c r="C43" s="28"/>
      <c r="D43" s="28"/>
      <c r="E43" s="28"/>
      <c r="F43" s="28"/>
      <c r="G43" s="15" t="e">
        <f t="shared" si="1"/>
        <v>#DIV/0!</v>
      </c>
      <c r="H43" s="15" t="e">
        <f t="shared" si="2"/>
        <v>#DIV/0!</v>
      </c>
    </row>
    <row r="44" spans="1:8" ht="39" customHeight="1">
      <c r="A44" s="12">
        <v>2144</v>
      </c>
      <c r="B44" s="13" t="s">
        <v>7</v>
      </c>
      <c r="C44" s="28">
        <v>0</v>
      </c>
      <c r="D44" s="28">
        <v>1391000</v>
      </c>
      <c r="E44" s="28">
        <v>1391000</v>
      </c>
      <c r="F44" s="28">
        <v>1390906.76</v>
      </c>
      <c r="G44" s="26">
        <f t="shared" si="1"/>
        <v>99.993296908698781</v>
      </c>
      <c r="H44" s="26">
        <f t="shared" si="2"/>
        <v>99.993296908698781</v>
      </c>
    </row>
    <row r="45" spans="1:8" ht="35.25" customHeight="1">
      <c r="A45" s="12">
        <v>3031</v>
      </c>
      <c r="B45" s="13" t="s">
        <v>50</v>
      </c>
      <c r="C45" s="28">
        <v>30000</v>
      </c>
      <c r="D45" s="28">
        <v>30000</v>
      </c>
      <c r="E45" s="28">
        <v>10000</v>
      </c>
      <c r="F45" s="28">
        <v>1259.05</v>
      </c>
      <c r="G45" s="26">
        <f t="shared" si="1"/>
        <v>4.1968333333333332</v>
      </c>
      <c r="H45" s="26">
        <v>0</v>
      </c>
    </row>
    <row r="46" spans="1:8" ht="53.25" customHeight="1">
      <c r="A46" s="12">
        <v>3032</v>
      </c>
      <c r="B46" s="13" t="s">
        <v>51</v>
      </c>
      <c r="C46" s="28">
        <v>250000</v>
      </c>
      <c r="D46" s="28">
        <v>250000</v>
      </c>
      <c r="E46" s="28">
        <v>0</v>
      </c>
      <c r="F46" s="28">
        <v>0</v>
      </c>
      <c r="G46" s="26">
        <f t="shared" si="1"/>
        <v>0</v>
      </c>
      <c r="H46" s="26">
        <v>0</v>
      </c>
    </row>
    <row r="47" spans="1:8" ht="47.25">
      <c r="A47" s="12">
        <v>3050</v>
      </c>
      <c r="B47" s="13" t="s">
        <v>11</v>
      </c>
      <c r="C47" s="28">
        <v>645000</v>
      </c>
      <c r="D47" s="28">
        <v>650000</v>
      </c>
      <c r="E47" s="28">
        <v>471948</v>
      </c>
      <c r="F47" s="28">
        <v>328927.81</v>
      </c>
      <c r="G47" s="26">
        <f t="shared" si="1"/>
        <v>50.604278461538463</v>
      </c>
      <c r="H47" s="26">
        <f t="shared" si="2"/>
        <v>69.695773686931602</v>
      </c>
    </row>
    <row r="48" spans="1:8" ht="63">
      <c r="A48" s="12">
        <v>3104</v>
      </c>
      <c r="B48" s="13" t="s">
        <v>25</v>
      </c>
      <c r="C48" s="28">
        <v>8200000</v>
      </c>
      <c r="D48" s="28">
        <v>8450000</v>
      </c>
      <c r="E48" s="28">
        <v>6540100</v>
      </c>
      <c r="F48" s="28">
        <v>6385424.9100000001</v>
      </c>
      <c r="G48" s="26">
        <f t="shared" si="1"/>
        <v>75.567158698224858</v>
      </c>
      <c r="H48" s="26">
        <f t="shared" si="2"/>
        <v>97.634973624256517</v>
      </c>
    </row>
    <row r="49" spans="1:8" ht="15.75">
      <c r="A49" s="12">
        <v>3133</v>
      </c>
      <c r="B49" s="13" t="s">
        <v>12</v>
      </c>
      <c r="C49" s="28">
        <v>0</v>
      </c>
      <c r="D49" s="28">
        <v>50000</v>
      </c>
      <c r="E49" s="28">
        <v>50000</v>
      </c>
      <c r="F49" s="28">
        <v>25771</v>
      </c>
      <c r="G49" s="26">
        <f t="shared" si="1"/>
        <v>51.542000000000002</v>
      </c>
      <c r="H49" s="26">
        <f t="shared" si="2"/>
        <v>51.542000000000002</v>
      </c>
    </row>
    <row r="50" spans="1:8" ht="78.75">
      <c r="A50" s="12">
        <v>3140</v>
      </c>
      <c r="B50" s="13" t="s">
        <v>85</v>
      </c>
      <c r="C50" s="28">
        <v>0</v>
      </c>
      <c r="D50" s="28">
        <v>197000</v>
      </c>
      <c r="E50" s="28">
        <v>197000</v>
      </c>
      <c r="F50" s="28">
        <v>48500.2</v>
      </c>
      <c r="G50" s="26">
        <f t="shared" si="1"/>
        <v>24.619390862944162</v>
      </c>
      <c r="H50" s="26">
        <f t="shared" si="2"/>
        <v>24.619390862944162</v>
      </c>
    </row>
    <row r="51" spans="1:8" ht="94.5">
      <c r="A51" s="12">
        <v>3160</v>
      </c>
      <c r="B51" s="13" t="s">
        <v>124</v>
      </c>
      <c r="C51" s="28">
        <v>0</v>
      </c>
      <c r="D51" s="28">
        <v>600000</v>
      </c>
      <c r="E51" s="28">
        <v>600000</v>
      </c>
      <c r="F51" s="28">
        <v>366254.49</v>
      </c>
      <c r="G51" s="26">
        <f t="shared" si="1"/>
        <v>61.042414999999991</v>
      </c>
      <c r="H51" s="26">
        <f t="shared" si="2"/>
        <v>61.042414999999991</v>
      </c>
    </row>
    <row r="52" spans="1:8" ht="31.5">
      <c r="A52" s="12">
        <v>3242</v>
      </c>
      <c r="B52" s="13" t="s">
        <v>26</v>
      </c>
      <c r="C52" s="28">
        <v>1520000</v>
      </c>
      <c r="D52" s="28">
        <v>1720000</v>
      </c>
      <c r="E52" s="28">
        <v>1720000</v>
      </c>
      <c r="F52" s="28">
        <v>1225600.3400000001</v>
      </c>
      <c r="G52" s="26">
        <f t="shared" si="1"/>
        <v>71.255833720930241</v>
      </c>
      <c r="H52" s="26">
        <f t="shared" si="2"/>
        <v>71.255833720930241</v>
      </c>
    </row>
    <row r="53" spans="1:8" ht="31.5">
      <c r="A53" s="10" t="s">
        <v>27</v>
      </c>
      <c r="B53" s="11" t="s">
        <v>86</v>
      </c>
      <c r="C53" s="29">
        <f>C54+C55+C56+C57+C58+C59+C60</f>
        <v>16000000</v>
      </c>
      <c r="D53" s="29">
        <f>D54+D55+D56+D57+D58+D59+D60+D61</f>
        <v>16180500</v>
      </c>
      <c r="E53" s="29">
        <f t="shared" ref="E53:F53" si="5">E54+E55+E56+E57+E58+E59+E60+E61</f>
        <v>14725800</v>
      </c>
      <c r="F53" s="29">
        <f t="shared" si="5"/>
        <v>11914806.849999998</v>
      </c>
      <c r="G53" s="15">
        <f t="shared" si="1"/>
        <v>73.636827353913645</v>
      </c>
      <c r="H53" s="15">
        <f t="shared" si="2"/>
        <v>80.911100585367166</v>
      </c>
    </row>
    <row r="54" spans="1:8" ht="31.5">
      <c r="A54" s="12">
        <v>1080</v>
      </c>
      <c r="B54" s="13" t="s">
        <v>87</v>
      </c>
      <c r="C54" s="28">
        <v>5118400</v>
      </c>
      <c r="D54" s="28">
        <v>5118400</v>
      </c>
      <c r="E54" s="28">
        <v>4511500</v>
      </c>
      <c r="F54" s="28">
        <v>3827078.14</v>
      </c>
      <c r="G54" s="26">
        <f t="shared" si="1"/>
        <v>74.770985854954674</v>
      </c>
      <c r="H54" s="26">
        <f t="shared" si="2"/>
        <v>84.829394658095978</v>
      </c>
    </row>
    <row r="55" spans="1:8" ht="15.75">
      <c r="A55" s="12">
        <v>4030</v>
      </c>
      <c r="B55" s="13" t="s">
        <v>28</v>
      </c>
      <c r="C55" s="28">
        <v>3546700</v>
      </c>
      <c r="D55" s="28">
        <v>3546700</v>
      </c>
      <c r="E55" s="28">
        <v>3218150</v>
      </c>
      <c r="F55" s="28">
        <v>2721931.38</v>
      </c>
      <c r="G55" s="26">
        <f t="shared" si="1"/>
        <v>76.745464234358693</v>
      </c>
      <c r="H55" s="26">
        <f t="shared" si="2"/>
        <v>84.580624893183966</v>
      </c>
    </row>
    <row r="56" spans="1:8" ht="15.75">
      <c r="A56" s="12">
        <v>4040</v>
      </c>
      <c r="B56" s="13" t="s">
        <v>29</v>
      </c>
      <c r="C56" s="28">
        <v>269900</v>
      </c>
      <c r="D56" s="28">
        <v>269900</v>
      </c>
      <c r="E56" s="28">
        <v>229300</v>
      </c>
      <c r="F56" s="28">
        <v>215427.92</v>
      </c>
      <c r="G56" s="26">
        <f t="shared" si="1"/>
        <v>79.81768062245277</v>
      </c>
      <c r="H56" s="26">
        <f t="shared" si="2"/>
        <v>93.950248582642843</v>
      </c>
    </row>
    <row r="57" spans="1:8" ht="47.25">
      <c r="A57" s="12">
        <v>4060</v>
      </c>
      <c r="B57" s="13" t="s">
        <v>30</v>
      </c>
      <c r="C57" s="28">
        <v>5877200</v>
      </c>
      <c r="D57" s="28">
        <v>5893700</v>
      </c>
      <c r="E57" s="28">
        <v>5640500</v>
      </c>
      <c r="F57" s="28">
        <v>4201275.1399999997</v>
      </c>
      <c r="G57" s="26">
        <f t="shared" si="1"/>
        <v>71.284170215654001</v>
      </c>
      <c r="H57" s="26">
        <f t="shared" si="2"/>
        <v>74.484090772094675</v>
      </c>
    </row>
    <row r="58" spans="1:8" ht="31.5">
      <c r="A58" s="12">
        <v>4081</v>
      </c>
      <c r="B58" s="13" t="s">
        <v>31</v>
      </c>
      <c r="C58" s="28">
        <v>1087800</v>
      </c>
      <c r="D58" s="28">
        <v>1087800</v>
      </c>
      <c r="E58" s="28">
        <v>882350</v>
      </c>
      <c r="F58" s="28">
        <v>756337.12</v>
      </c>
      <c r="G58" s="26">
        <f t="shared" si="1"/>
        <v>69.529060489060484</v>
      </c>
      <c r="H58" s="26">
        <f t="shared" si="2"/>
        <v>85.718492661642216</v>
      </c>
    </row>
    <row r="59" spans="1:8" ht="31.5">
      <c r="A59" s="12">
        <v>5011</v>
      </c>
      <c r="B59" s="13" t="s">
        <v>32</v>
      </c>
      <c r="C59" s="28">
        <v>100000</v>
      </c>
      <c r="D59" s="28">
        <v>100000</v>
      </c>
      <c r="E59" s="28">
        <v>80000</v>
      </c>
      <c r="F59" s="28">
        <v>59257.15</v>
      </c>
      <c r="G59" s="26">
        <f t="shared" si="1"/>
        <v>59.257150000000003</v>
      </c>
      <c r="H59" s="26">
        <f t="shared" si="2"/>
        <v>74.071437500000002</v>
      </c>
    </row>
    <row r="60" spans="1:8" ht="31.5">
      <c r="A60" s="12">
        <v>8220</v>
      </c>
      <c r="B60" s="13" t="s">
        <v>14</v>
      </c>
      <c r="C60" s="28">
        <v>0</v>
      </c>
      <c r="D60" s="28">
        <v>53000</v>
      </c>
      <c r="E60" s="28">
        <v>53000</v>
      </c>
      <c r="F60" s="28">
        <v>22500</v>
      </c>
      <c r="G60" s="26">
        <f t="shared" si="1"/>
        <v>42.452830188679243</v>
      </c>
      <c r="H60" s="26">
        <f t="shared" si="2"/>
        <v>42.452830188679243</v>
      </c>
    </row>
    <row r="61" spans="1:8" ht="15.75">
      <c r="A61" s="12">
        <v>8410</v>
      </c>
      <c r="B61" s="13" t="s">
        <v>125</v>
      </c>
      <c r="C61" s="28">
        <v>0</v>
      </c>
      <c r="D61" s="28">
        <v>111000</v>
      </c>
      <c r="E61" s="28">
        <v>111000</v>
      </c>
      <c r="F61" s="28">
        <v>111000</v>
      </c>
      <c r="G61" s="26">
        <f t="shared" si="1"/>
        <v>100</v>
      </c>
      <c r="H61" s="26">
        <v>0</v>
      </c>
    </row>
    <row r="62" spans="1:8" s="16" customFormat="1" ht="47.25">
      <c r="A62" s="10">
        <v>12</v>
      </c>
      <c r="B62" s="11" t="s">
        <v>88</v>
      </c>
      <c r="C62" s="29">
        <f>C63+C64+C65+C66+C67</f>
        <v>8400700</v>
      </c>
      <c r="D62" s="29">
        <f t="shared" ref="D62:F62" si="6">D63+D64+D65+D66+D67</f>
        <v>13712840</v>
      </c>
      <c r="E62" s="29">
        <f t="shared" si="6"/>
        <v>10205039</v>
      </c>
      <c r="F62" s="29">
        <f t="shared" si="6"/>
        <v>8470458.0600000005</v>
      </c>
      <c r="G62" s="26">
        <f t="shared" si="1"/>
        <v>61.770268303283636</v>
      </c>
      <c r="H62" s="26">
        <f t="shared" si="2"/>
        <v>83.002701508539062</v>
      </c>
    </row>
    <row r="63" spans="1:8" ht="15.75">
      <c r="A63" s="12">
        <v>6014</v>
      </c>
      <c r="B63" s="13" t="s">
        <v>89</v>
      </c>
      <c r="C63" s="28">
        <v>1399300</v>
      </c>
      <c r="D63" s="28">
        <v>1449300</v>
      </c>
      <c r="E63" s="28">
        <v>1120000</v>
      </c>
      <c r="F63" s="28">
        <v>975761</v>
      </c>
      <c r="G63" s="26">
        <f t="shared" si="1"/>
        <v>67.326364451804324</v>
      </c>
      <c r="H63" s="26">
        <f t="shared" si="2"/>
        <v>87.121517857142862</v>
      </c>
    </row>
    <row r="64" spans="1:8" ht="15.75">
      <c r="A64" s="12">
        <v>6030</v>
      </c>
      <c r="B64" s="13" t="s">
        <v>90</v>
      </c>
      <c r="C64" s="28">
        <v>5744400</v>
      </c>
      <c r="D64" s="28">
        <v>7899400</v>
      </c>
      <c r="E64" s="28">
        <v>5539699</v>
      </c>
      <c r="F64" s="28">
        <v>4795735.96</v>
      </c>
      <c r="G64" s="26">
        <f t="shared" si="1"/>
        <v>60.710129376914701</v>
      </c>
      <c r="H64" s="26">
        <f t="shared" si="2"/>
        <v>86.570334597601786</v>
      </c>
    </row>
    <row r="65" spans="1:8" ht="110.25">
      <c r="A65" s="12">
        <v>6071</v>
      </c>
      <c r="B65" s="13" t="s">
        <v>91</v>
      </c>
      <c r="C65" s="28">
        <v>0</v>
      </c>
      <c r="D65" s="28">
        <v>300000</v>
      </c>
      <c r="E65" s="28">
        <v>300000</v>
      </c>
      <c r="F65" s="28">
        <v>300000</v>
      </c>
      <c r="G65" s="26">
        <f t="shared" si="1"/>
        <v>100</v>
      </c>
      <c r="H65" s="26">
        <f t="shared" si="2"/>
        <v>100</v>
      </c>
    </row>
    <row r="66" spans="1:8" ht="31.5">
      <c r="A66" s="12">
        <v>6090</v>
      </c>
      <c r="B66" s="13" t="s">
        <v>92</v>
      </c>
      <c r="C66" s="28">
        <v>0</v>
      </c>
      <c r="D66" s="28">
        <v>1059140</v>
      </c>
      <c r="E66" s="28">
        <v>914140</v>
      </c>
      <c r="F66" s="28">
        <v>907043.82</v>
      </c>
      <c r="G66" s="26">
        <f t="shared" si="1"/>
        <v>85.639652925958785</v>
      </c>
      <c r="H66" s="26">
        <f t="shared" si="2"/>
        <v>99.223731594722906</v>
      </c>
    </row>
    <row r="67" spans="1:8" ht="47.25">
      <c r="A67" s="12">
        <v>7461</v>
      </c>
      <c r="B67" s="13" t="s">
        <v>102</v>
      </c>
      <c r="C67" s="28">
        <v>1257000</v>
      </c>
      <c r="D67" s="28">
        <v>3005000</v>
      </c>
      <c r="E67" s="28">
        <v>2331200</v>
      </c>
      <c r="F67" s="28">
        <v>1491917.28</v>
      </c>
      <c r="G67" s="26">
        <f t="shared" si="1"/>
        <v>49.647829617304495</v>
      </c>
      <c r="H67" s="26">
        <f t="shared" si="2"/>
        <v>63.997824296499658</v>
      </c>
    </row>
    <row r="68" spans="1:8" ht="31.5">
      <c r="A68" s="10" t="s">
        <v>33</v>
      </c>
      <c r="B68" s="11" t="s">
        <v>120</v>
      </c>
      <c r="C68" s="29">
        <f>C69+C72</f>
        <v>2088900</v>
      </c>
      <c r="D68" s="29">
        <f>D69+D72+D73</f>
        <v>2185500</v>
      </c>
      <c r="E68" s="29">
        <f t="shared" ref="E68:F68" si="7">E69+E72+E73</f>
        <v>1438500</v>
      </c>
      <c r="F68" s="29">
        <f t="shared" si="7"/>
        <v>1438500</v>
      </c>
      <c r="G68" s="15">
        <f t="shared" si="1"/>
        <v>65.820178448867537</v>
      </c>
      <c r="H68" s="15">
        <f t="shared" si="2"/>
        <v>100</v>
      </c>
    </row>
    <row r="69" spans="1:8" ht="15.75">
      <c r="A69" s="12">
        <v>8710</v>
      </c>
      <c r="B69" s="13" t="s">
        <v>93</v>
      </c>
      <c r="C69" s="28">
        <v>300000</v>
      </c>
      <c r="D69" s="28">
        <v>300000</v>
      </c>
      <c r="E69" s="28">
        <v>0</v>
      </c>
      <c r="F69" s="28">
        <v>0</v>
      </c>
      <c r="G69" s="26">
        <f t="shared" si="1"/>
        <v>0</v>
      </c>
      <c r="H69" s="26">
        <v>0</v>
      </c>
    </row>
    <row r="70" spans="1:8" ht="63" hidden="1">
      <c r="A70" s="12" t="s">
        <v>34</v>
      </c>
      <c r="B70" s="13" t="s">
        <v>35</v>
      </c>
      <c r="C70" s="28"/>
      <c r="D70" s="28"/>
      <c r="E70" s="28"/>
      <c r="F70" s="28"/>
      <c r="G70" s="26" t="e">
        <f t="shared" si="1"/>
        <v>#DIV/0!</v>
      </c>
      <c r="H70" s="26" t="e">
        <f t="shared" si="2"/>
        <v>#DIV/0!</v>
      </c>
    </row>
    <row r="71" spans="1:8" ht="15.75" hidden="1">
      <c r="A71" s="12" t="s">
        <v>36</v>
      </c>
      <c r="B71" s="13" t="s">
        <v>37</v>
      </c>
      <c r="C71" s="28"/>
      <c r="D71" s="28"/>
      <c r="E71" s="28"/>
      <c r="F71" s="28"/>
      <c r="G71" s="26" t="e">
        <f t="shared" si="1"/>
        <v>#DIV/0!</v>
      </c>
      <c r="H71" s="26" t="e">
        <f t="shared" si="2"/>
        <v>#DIV/0!</v>
      </c>
    </row>
    <row r="72" spans="1:8" ht="15.75">
      <c r="A72" s="12">
        <v>9110</v>
      </c>
      <c r="B72" s="13" t="s">
        <v>52</v>
      </c>
      <c r="C72" s="28">
        <v>1788900</v>
      </c>
      <c r="D72" s="28">
        <v>1788900</v>
      </c>
      <c r="E72" s="28">
        <v>1341900</v>
      </c>
      <c r="F72" s="28">
        <v>1341900</v>
      </c>
      <c r="G72" s="26">
        <f t="shared" si="1"/>
        <v>75.012577561630053</v>
      </c>
      <c r="H72" s="26">
        <f t="shared" si="2"/>
        <v>100</v>
      </c>
    </row>
    <row r="73" spans="1:8" ht="47.25">
      <c r="A73" s="12">
        <v>9800</v>
      </c>
      <c r="B73" s="13" t="s">
        <v>16</v>
      </c>
      <c r="C73" s="28">
        <v>0</v>
      </c>
      <c r="D73" s="28">
        <v>96600</v>
      </c>
      <c r="E73" s="28">
        <v>96600</v>
      </c>
      <c r="F73" s="28">
        <v>96600</v>
      </c>
      <c r="G73" s="26">
        <f t="shared" si="1"/>
        <v>100</v>
      </c>
      <c r="H73" s="26">
        <f t="shared" si="2"/>
        <v>100</v>
      </c>
    </row>
    <row r="74" spans="1:8" ht="15.75">
      <c r="A74" s="10" t="s">
        <v>38</v>
      </c>
      <c r="B74" s="11" t="s">
        <v>94</v>
      </c>
      <c r="C74" s="29">
        <f>C14+C25+C42+C53+C62+C68</f>
        <v>259624499</v>
      </c>
      <c r="D74" s="29">
        <f t="shared" ref="D74:F74" si="8">D14+D25+D42+D53+D62+D68</f>
        <v>270236131.87</v>
      </c>
      <c r="E74" s="29">
        <f t="shared" si="8"/>
        <v>213119265.38999999</v>
      </c>
      <c r="F74" s="29">
        <f t="shared" si="8"/>
        <v>191781561.83000001</v>
      </c>
      <c r="G74" s="15">
        <f t="shared" ref="G74" si="9">F74/D74*100</f>
        <v>70.968142010802097</v>
      </c>
      <c r="H74" s="15">
        <f t="shared" ref="H74" si="10">F74/E74*100</f>
        <v>89.987904884641566</v>
      </c>
    </row>
    <row r="75" spans="1:8" ht="15.75">
      <c r="A75" s="42" t="s">
        <v>95</v>
      </c>
      <c r="B75" s="42"/>
      <c r="C75" s="42"/>
      <c r="D75" s="42"/>
      <c r="E75" s="42"/>
      <c r="F75" s="42"/>
      <c r="G75" s="42"/>
      <c r="H75" s="42"/>
    </row>
    <row r="76" spans="1:8" s="16" customFormat="1" ht="15.75" hidden="1">
      <c r="A76" s="19" t="s">
        <v>0</v>
      </c>
      <c r="B76" s="20" t="s">
        <v>1</v>
      </c>
      <c r="C76" s="30">
        <f>C77</f>
        <v>0</v>
      </c>
      <c r="D76" s="30">
        <f t="shared" ref="D76:F76" si="11">D77</f>
        <v>0</v>
      </c>
      <c r="E76" s="30">
        <v>0</v>
      </c>
      <c r="F76" s="30">
        <f t="shared" si="11"/>
        <v>0</v>
      </c>
      <c r="G76" s="21" t="e">
        <f>F76/D76*100</f>
        <v>#DIV/0!</v>
      </c>
      <c r="H76" s="21">
        <v>0</v>
      </c>
    </row>
    <row r="77" spans="1:8" ht="78.75" hidden="1">
      <c r="A77" s="18" t="s">
        <v>2</v>
      </c>
      <c r="B77" s="17" t="s">
        <v>3</v>
      </c>
      <c r="C77" s="31">
        <v>0</v>
      </c>
      <c r="D77" s="31">
        <v>0</v>
      </c>
      <c r="E77" s="31">
        <v>0</v>
      </c>
      <c r="F77" s="31">
        <v>0</v>
      </c>
      <c r="G77" s="22" t="e">
        <f t="shared" ref="G77" si="12">F77/D77*100</f>
        <v>#DIV/0!</v>
      </c>
      <c r="H77" s="22">
        <v>0</v>
      </c>
    </row>
    <row r="78" spans="1:8" s="16" customFormat="1" ht="15.75">
      <c r="A78" s="19" t="s">
        <v>0</v>
      </c>
      <c r="B78" s="20" t="s">
        <v>59</v>
      </c>
      <c r="C78" s="30">
        <f>C79+C80+C81+C83+C84+C85</f>
        <v>10085000</v>
      </c>
      <c r="D78" s="30">
        <f t="shared" ref="D78:F78" si="13">D79+D80+D81+D83+D84+D85</f>
        <v>660000</v>
      </c>
      <c r="E78" s="30">
        <f t="shared" si="13"/>
        <v>660000</v>
      </c>
      <c r="F78" s="30">
        <f t="shared" si="13"/>
        <v>631884.71</v>
      </c>
      <c r="G78" s="21">
        <f>F78/D78*100</f>
        <v>95.740107575757577</v>
      </c>
      <c r="H78" s="21">
        <f>F78/E78*100</f>
        <v>95.740107575757577</v>
      </c>
    </row>
    <row r="79" spans="1:8" s="35" customFormat="1" ht="78.75">
      <c r="A79" s="18" t="s">
        <v>57</v>
      </c>
      <c r="B79" s="13" t="s">
        <v>3</v>
      </c>
      <c r="C79" s="31">
        <v>0</v>
      </c>
      <c r="D79" s="31">
        <v>280000</v>
      </c>
      <c r="E79" s="31">
        <v>280000</v>
      </c>
      <c r="F79" s="31">
        <v>279177</v>
      </c>
      <c r="G79" s="22">
        <f>F79/D79*100</f>
        <v>99.706071428571434</v>
      </c>
      <c r="H79" s="22">
        <f t="shared" ref="H79:H119" si="14">F79/E79*100</f>
        <v>99.706071428571434</v>
      </c>
    </row>
    <row r="80" spans="1:8" ht="31.5">
      <c r="A80" s="18" t="s">
        <v>61</v>
      </c>
      <c r="B80" s="17" t="s">
        <v>5</v>
      </c>
      <c r="C80" s="31">
        <v>0</v>
      </c>
      <c r="D80" s="31">
        <v>380000</v>
      </c>
      <c r="E80" s="31">
        <v>380000</v>
      </c>
      <c r="F80" s="31">
        <v>352707.71</v>
      </c>
      <c r="G80" s="22">
        <f t="shared" ref="G80:G119" si="15">F80/D80*100</f>
        <v>92.817818421052635</v>
      </c>
      <c r="H80" s="22">
        <f t="shared" si="14"/>
        <v>92.817818421052635</v>
      </c>
    </row>
    <row r="81" spans="1:8" ht="15.75">
      <c r="A81" s="18" t="s">
        <v>96</v>
      </c>
      <c r="B81" s="17" t="s">
        <v>100</v>
      </c>
      <c r="C81" s="31">
        <v>642804</v>
      </c>
      <c r="D81" s="31">
        <v>0</v>
      </c>
      <c r="E81" s="31">
        <v>0</v>
      </c>
      <c r="F81" s="31">
        <v>0</v>
      </c>
      <c r="G81" s="22">
        <v>0</v>
      </c>
      <c r="H81" s="22">
        <v>0</v>
      </c>
    </row>
    <row r="82" spans="1:8" ht="47.25" hidden="1">
      <c r="A82" s="18" t="s">
        <v>15</v>
      </c>
      <c r="B82" s="17" t="s">
        <v>16</v>
      </c>
      <c r="C82" s="31"/>
      <c r="D82" s="31"/>
      <c r="E82" s="31"/>
      <c r="F82" s="31"/>
      <c r="G82" s="22" t="e">
        <f t="shared" si="15"/>
        <v>#DIV/0!</v>
      </c>
      <c r="H82" s="22" t="e">
        <f t="shared" si="14"/>
        <v>#DIV/0!</v>
      </c>
    </row>
    <row r="83" spans="1:8" ht="42" customHeight="1">
      <c r="A83" s="18" t="s">
        <v>97</v>
      </c>
      <c r="B83" s="17" t="s">
        <v>101</v>
      </c>
      <c r="C83" s="31">
        <v>7400256</v>
      </c>
      <c r="D83" s="31">
        <v>0</v>
      </c>
      <c r="E83" s="31">
        <v>0</v>
      </c>
      <c r="F83" s="31">
        <v>0</v>
      </c>
      <c r="G83" s="22">
        <v>0</v>
      </c>
      <c r="H83" s="22">
        <v>0</v>
      </c>
    </row>
    <row r="84" spans="1:8" ht="48.75" customHeight="1">
      <c r="A84" s="18" t="s">
        <v>98</v>
      </c>
      <c r="B84" s="13" t="s">
        <v>102</v>
      </c>
      <c r="C84" s="31">
        <v>1956940</v>
      </c>
      <c r="D84" s="31">
        <v>0</v>
      </c>
      <c r="E84" s="31">
        <v>0</v>
      </c>
      <c r="F84" s="31">
        <v>0</v>
      </c>
      <c r="G84" s="22">
        <v>0</v>
      </c>
      <c r="H84" s="22">
        <v>0</v>
      </c>
    </row>
    <row r="85" spans="1:8" ht="36" customHeight="1">
      <c r="A85" s="18" t="s">
        <v>99</v>
      </c>
      <c r="B85" s="17" t="s">
        <v>103</v>
      </c>
      <c r="C85" s="31">
        <v>85000</v>
      </c>
      <c r="D85" s="31">
        <v>0</v>
      </c>
      <c r="E85" s="31">
        <v>0</v>
      </c>
      <c r="F85" s="31">
        <v>0</v>
      </c>
      <c r="G85" s="22">
        <v>0</v>
      </c>
      <c r="H85" s="22">
        <v>0</v>
      </c>
    </row>
    <row r="86" spans="1:8" s="16" customFormat="1" ht="21.75" customHeight="1">
      <c r="A86" s="19" t="s">
        <v>17</v>
      </c>
      <c r="B86" s="20" t="s">
        <v>66</v>
      </c>
      <c r="C86" s="30">
        <f>C87+C88+C92+C89+C90+C91+C93</f>
        <v>1096657</v>
      </c>
      <c r="D86" s="30">
        <f t="shared" ref="D86:F86" si="16">D87+D88+D92+D89+D90+D91+D93</f>
        <v>3626768.62</v>
      </c>
      <c r="E86" s="30">
        <f t="shared" si="16"/>
        <v>3488011.62</v>
      </c>
      <c r="F86" s="30">
        <f t="shared" si="16"/>
        <v>2055182.4700000002</v>
      </c>
      <c r="G86" s="21">
        <f t="shared" si="15"/>
        <v>56.667041251724527</v>
      </c>
      <c r="H86" s="21">
        <f t="shared" si="14"/>
        <v>58.921319476567568</v>
      </c>
    </row>
    <row r="87" spans="1:8" ht="15.75">
      <c r="A87" s="18" t="s">
        <v>67</v>
      </c>
      <c r="B87" s="17" t="s">
        <v>18</v>
      </c>
      <c r="C87" s="31">
        <v>600000</v>
      </c>
      <c r="D87" s="40">
        <v>865505.47</v>
      </c>
      <c r="E87" s="40">
        <v>865505.47</v>
      </c>
      <c r="F87" s="31">
        <v>536337.68000000005</v>
      </c>
      <c r="G87" s="22">
        <f t="shared" si="15"/>
        <v>61.968144464760002</v>
      </c>
      <c r="H87" s="22">
        <f t="shared" si="14"/>
        <v>61.968144464760002</v>
      </c>
    </row>
    <row r="88" spans="1:8" ht="31.5">
      <c r="A88" s="18" t="s">
        <v>69</v>
      </c>
      <c r="B88" s="13" t="s">
        <v>68</v>
      </c>
      <c r="C88" s="31">
        <v>300000</v>
      </c>
      <c r="D88" s="40">
        <v>1655880.41</v>
      </c>
      <c r="E88" s="40">
        <v>1655880.41</v>
      </c>
      <c r="F88" s="31">
        <v>1431272.79</v>
      </c>
      <c r="G88" s="22">
        <f t="shared" si="15"/>
        <v>86.43575836494135</v>
      </c>
      <c r="H88" s="22">
        <f t="shared" si="14"/>
        <v>86.43575836494135</v>
      </c>
    </row>
    <row r="89" spans="1:8" ht="47.25">
      <c r="A89" s="18" t="s">
        <v>70</v>
      </c>
      <c r="B89" s="13" t="s">
        <v>71</v>
      </c>
      <c r="C89" s="31">
        <v>0</v>
      </c>
      <c r="D89" s="40">
        <v>87966.74</v>
      </c>
      <c r="E89" s="40">
        <v>87966.74</v>
      </c>
      <c r="F89" s="31">
        <v>40572</v>
      </c>
      <c r="G89" s="22">
        <f t="shared" si="15"/>
        <v>46.121977465573913</v>
      </c>
      <c r="H89" s="22">
        <f t="shared" si="14"/>
        <v>46.121977465573913</v>
      </c>
    </row>
    <row r="90" spans="1:8" ht="78.75">
      <c r="A90" s="18" t="s">
        <v>134</v>
      </c>
      <c r="B90" s="13" t="s">
        <v>135</v>
      </c>
      <c r="C90" s="31">
        <v>0</v>
      </c>
      <c r="D90" s="40">
        <v>75100</v>
      </c>
      <c r="E90" s="40">
        <v>75100</v>
      </c>
      <c r="F90" s="31">
        <v>0</v>
      </c>
      <c r="G90" s="22">
        <f t="shared" si="15"/>
        <v>0</v>
      </c>
      <c r="H90" s="22">
        <f t="shared" si="14"/>
        <v>0</v>
      </c>
    </row>
    <row r="91" spans="1:8" ht="78.75">
      <c r="A91" s="18" t="s">
        <v>136</v>
      </c>
      <c r="B91" s="13" t="s">
        <v>137</v>
      </c>
      <c r="C91" s="31">
        <v>0</v>
      </c>
      <c r="D91" s="40">
        <v>675659</v>
      </c>
      <c r="E91" s="40">
        <v>675659</v>
      </c>
      <c r="F91" s="31">
        <v>0</v>
      </c>
      <c r="G91" s="22">
        <f t="shared" si="15"/>
        <v>0</v>
      </c>
      <c r="H91" s="22">
        <f t="shared" si="14"/>
        <v>0</v>
      </c>
    </row>
    <row r="92" spans="1:8" ht="63">
      <c r="A92" s="18" t="s">
        <v>81</v>
      </c>
      <c r="B92" s="13" t="s">
        <v>82</v>
      </c>
      <c r="C92" s="31">
        <v>196657</v>
      </c>
      <c r="D92" s="40">
        <v>196657</v>
      </c>
      <c r="E92" s="40">
        <v>57900</v>
      </c>
      <c r="F92" s="31">
        <v>47000</v>
      </c>
      <c r="G92" s="22">
        <f t="shared" si="15"/>
        <v>23.899479804939563</v>
      </c>
      <c r="H92" s="22">
        <f t="shared" si="14"/>
        <v>81.174438687392055</v>
      </c>
    </row>
    <row r="93" spans="1:8" ht="15.75">
      <c r="A93" s="18" t="s">
        <v>110</v>
      </c>
      <c r="B93" s="13" t="s">
        <v>111</v>
      </c>
      <c r="C93" s="31">
        <v>0</v>
      </c>
      <c r="D93" s="40">
        <v>70000</v>
      </c>
      <c r="E93" s="40">
        <v>70000</v>
      </c>
      <c r="F93" s="31">
        <v>0</v>
      </c>
      <c r="G93" s="22">
        <f t="shared" si="15"/>
        <v>0</v>
      </c>
      <c r="H93" s="22">
        <f t="shared" si="14"/>
        <v>0</v>
      </c>
    </row>
    <row r="94" spans="1:8" s="16" customFormat="1" ht="47.25">
      <c r="A94" s="19" t="s">
        <v>22</v>
      </c>
      <c r="B94" s="11" t="s">
        <v>84</v>
      </c>
      <c r="C94" s="30">
        <f>C95+C96</f>
        <v>110000</v>
      </c>
      <c r="D94" s="30">
        <f t="shared" ref="D94:F94" si="17">D95+D96</f>
        <v>515660.78</v>
      </c>
      <c r="E94" s="30">
        <f t="shared" si="17"/>
        <v>515660.78</v>
      </c>
      <c r="F94" s="30">
        <f t="shared" si="17"/>
        <v>335672.62</v>
      </c>
      <c r="G94" s="21">
        <f t="shared" si="15"/>
        <v>65.095627400633418</v>
      </c>
      <c r="H94" s="21">
        <f t="shared" si="14"/>
        <v>65.095627400633418</v>
      </c>
    </row>
    <row r="95" spans="1:8" ht="63">
      <c r="A95" s="18" t="s">
        <v>104</v>
      </c>
      <c r="B95" s="17" t="s">
        <v>25</v>
      </c>
      <c r="C95" s="31">
        <v>110000</v>
      </c>
      <c r="D95" s="40">
        <v>515660.78</v>
      </c>
      <c r="E95" s="40">
        <v>515660.78</v>
      </c>
      <c r="F95" s="31">
        <v>335672.62</v>
      </c>
      <c r="G95" s="22">
        <f t="shared" si="15"/>
        <v>65.095627400633418</v>
      </c>
      <c r="H95" s="22">
        <f t="shared" si="14"/>
        <v>65.095627400633418</v>
      </c>
    </row>
    <row r="96" spans="1:8" ht="94.5" hidden="1">
      <c r="A96" s="18" t="s">
        <v>47</v>
      </c>
      <c r="B96" s="17" t="s">
        <v>45</v>
      </c>
      <c r="C96" s="31">
        <v>0</v>
      </c>
      <c r="D96" s="31"/>
      <c r="E96" s="31"/>
      <c r="F96" s="31"/>
      <c r="G96" s="22" t="e">
        <f t="shared" si="15"/>
        <v>#DIV/0!</v>
      </c>
      <c r="H96" s="22" t="e">
        <f t="shared" si="14"/>
        <v>#DIV/0!</v>
      </c>
    </row>
    <row r="97" spans="1:8" s="16" customFormat="1" ht="31.5">
      <c r="A97" s="19">
        <v>10</v>
      </c>
      <c r="B97" s="11" t="s">
        <v>86</v>
      </c>
      <c r="C97" s="30">
        <f>C98</f>
        <v>220200</v>
      </c>
      <c r="D97" s="30">
        <f>D98+D99+D100+D101</f>
        <v>300622.02999999997</v>
      </c>
      <c r="E97" s="30">
        <f>E98+E99+E100+E101</f>
        <v>300622.02999999997</v>
      </c>
      <c r="F97" s="30">
        <f>F98+F99+F100+F101</f>
        <v>167456.69</v>
      </c>
      <c r="G97" s="21">
        <f t="shared" si="15"/>
        <v>55.703399381608861</v>
      </c>
      <c r="H97" s="21">
        <f t="shared" si="14"/>
        <v>55.703399381608861</v>
      </c>
    </row>
    <row r="98" spans="1:8" ht="31.5">
      <c r="A98" s="18" t="s">
        <v>105</v>
      </c>
      <c r="B98" s="17" t="s">
        <v>87</v>
      </c>
      <c r="C98" s="31">
        <v>220200</v>
      </c>
      <c r="D98" s="40">
        <v>243439.62</v>
      </c>
      <c r="E98" s="40">
        <v>243439.62</v>
      </c>
      <c r="F98" s="31">
        <v>113201.85</v>
      </c>
      <c r="G98" s="22">
        <f t="shared" si="15"/>
        <v>46.500996838558983</v>
      </c>
      <c r="H98" s="22">
        <f t="shared" si="14"/>
        <v>46.500996838558983</v>
      </c>
    </row>
    <row r="99" spans="1:8" ht="15.75">
      <c r="A99" s="18" t="s">
        <v>126</v>
      </c>
      <c r="B99" s="13" t="s">
        <v>28</v>
      </c>
      <c r="C99" s="31">
        <v>0</v>
      </c>
      <c r="D99" s="40">
        <v>54607.39</v>
      </c>
      <c r="E99" s="40">
        <v>54607.39</v>
      </c>
      <c r="F99" s="31">
        <v>54254.84</v>
      </c>
      <c r="G99" s="22">
        <f t="shared" si="15"/>
        <v>99.354391411125846</v>
      </c>
      <c r="H99" s="22">
        <f t="shared" si="14"/>
        <v>99.354391411125846</v>
      </c>
    </row>
    <row r="100" spans="1:8" ht="47.25">
      <c r="A100" s="18" t="s">
        <v>128</v>
      </c>
      <c r="B100" s="13" t="s">
        <v>30</v>
      </c>
      <c r="C100" s="31">
        <v>0</v>
      </c>
      <c r="D100" s="40">
        <v>2470.8000000000002</v>
      </c>
      <c r="E100" s="40">
        <v>2470.8000000000002</v>
      </c>
      <c r="F100" s="31">
        <v>0</v>
      </c>
      <c r="G100" s="22">
        <f t="shared" si="15"/>
        <v>0</v>
      </c>
      <c r="H100" s="22">
        <f t="shared" si="14"/>
        <v>0</v>
      </c>
    </row>
    <row r="101" spans="1:8" ht="31.5">
      <c r="A101" s="18" t="s">
        <v>129</v>
      </c>
      <c r="B101" s="13" t="s">
        <v>31</v>
      </c>
      <c r="C101" s="31">
        <v>0</v>
      </c>
      <c r="D101" s="40">
        <v>104.22</v>
      </c>
      <c r="E101" s="40">
        <v>104.22</v>
      </c>
      <c r="F101" s="31">
        <v>0</v>
      </c>
      <c r="G101" s="22">
        <f t="shared" si="15"/>
        <v>0</v>
      </c>
      <c r="H101" s="22">
        <f t="shared" si="14"/>
        <v>0</v>
      </c>
    </row>
    <row r="102" spans="1:8" s="16" customFormat="1" ht="47.25">
      <c r="A102" s="19" t="s">
        <v>106</v>
      </c>
      <c r="B102" s="11" t="s">
        <v>121</v>
      </c>
      <c r="C102" s="30">
        <f>SUM(C104:C115)</f>
        <v>105000</v>
      </c>
      <c r="D102" s="30">
        <f>SUM(D103:D115)</f>
        <v>43519620.479999997</v>
      </c>
      <c r="E102" s="30">
        <f t="shared" ref="E102:F102" si="18">SUM(E103:E115)</f>
        <v>22369980.07</v>
      </c>
      <c r="F102" s="30">
        <f t="shared" si="18"/>
        <v>3894073.98</v>
      </c>
      <c r="G102" s="21">
        <f t="shared" si="15"/>
        <v>8.9478583155144289</v>
      </c>
      <c r="H102" s="21">
        <f t="shared" si="14"/>
        <v>17.407588061387127</v>
      </c>
    </row>
    <row r="103" spans="1:8" s="35" customFormat="1" ht="15.75">
      <c r="A103" s="18" t="s">
        <v>127</v>
      </c>
      <c r="B103" s="13" t="s">
        <v>89</v>
      </c>
      <c r="C103" s="31">
        <v>0</v>
      </c>
      <c r="D103" s="31">
        <v>50000</v>
      </c>
      <c r="E103" s="31">
        <v>50000</v>
      </c>
      <c r="F103" s="31">
        <v>49891.199999999997</v>
      </c>
      <c r="G103" s="22">
        <f t="shared" si="15"/>
        <v>99.782399999999996</v>
      </c>
      <c r="H103" s="22">
        <f t="shared" si="14"/>
        <v>99.782399999999996</v>
      </c>
    </row>
    <row r="104" spans="1:8" ht="15.75">
      <c r="A104" s="18" t="s">
        <v>107</v>
      </c>
      <c r="B104" s="17" t="s">
        <v>90</v>
      </c>
      <c r="C104" s="31">
        <v>105000</v>
      </c>
      <c r="D104" s="31">
        <v>204940</v>
      </c>
      <c r="E104" s="31">
        <v>204940</v>
      </c>
      <c r="F104" s="31">
        <v>99940</v>
      </c>
      <c r="G104" s="22">
        <f t="shared" si="15"/>
        <v>48.765492339221232</v>
      </c>
      <c r="H104" s="22">
        <f t="shared" si="14"/>
        <v>48.765492339221232</v>
      </c>
    </row>
    <row r="105" spans="1:8" ht="15.75">
      <c r="A105" s="18" t="s">
        <v>96</v>
      </c>
      <c r="B105" s="17" t="s">
        <v>100</v>
      </c>
      <c r="C105" s="31">
        <v>0</v>
      </c>
      <c r="D105" s="31">
        <v>3081129</v>
      </c>
      <c r="E105" s="31">
        <v>2942804</v>
      </c>
      <c r="F105" s="31">
        <v>312894.08000000002</v>
      </c>
      <c r="G105" s="22">
        <f t="shared" si="15"/>
        <v>10.155176235723983</v>
      </c>
      <c r="H105" s="22">
        <f t="shared" si="14"/>
        <v>10.632515111437934</v>
      </c>
    </row>
    <row r="106" spans="1:8" ht="15.75">
      <c r="A106" s="18" t="s">
        <v>108</v>
      </c>
      <c r="B106" s="17" t="s">
        <v>109</v>
      </c>
      <c r="C106" s="31">
        <v>0</v>
      </c>
      <c r="D106" s="31">
        <v>7000000</v>
      </c>
      <c r="E106" s="31">
        <v>3000000</v>
      </c>
      <c r="F106" s="31">
        <v>0</v>
      </c>
      <c r="G106" s="22">
        <f t="shared" si="15"/>
        <v>0</v>
      </c>
      <c r="H106" s="22">
        <v>0</v>
      </c>
    </row>
    <row r="107" spans="1:8" ht="15.75">
      <c r="A107" s="18" t="s">
        <v>110</v>
      </c>
      <c r="B107" s="17" t="s">
        <v>111</v>
      </c>
      <c r="C107" s="31">
        <v>0</v>
      </c>
      <c r="D107" s="31">
        <v>2672956</v>
      </c>
      <c r="E107" s="31">
        <v>2522956</v>
      </c>
      <c r="F107" s="31">
        <v>357835.57</v>
      </c>
      <c r="G107" s="22">
        <f t="shared" si="15"/>
        <v>13.387260022237554</v>
      </c>
      <c r="H107" s="22">
        <f t="shared" si="14"/>
        <v>14.183187102747731</v>
      </c>
    </row>
    <row r="108" spans="1:8" ht="15.75">
      <c r="A108" s="18" t="s">
        <v>112</v>
      </c>
      <c r="B108" s="17" t="s">
        <v>113</v>
      </c>
      <c r="C108" s="31">
        <v>0</v>
      </c>
      <c r="D108" s="31">
        <v>1966000</v>
      </c>
      <c r="E108" s="31">
        <v>566000</v>
      </c>
      <c r="F108" s="31">
        <v>0</v>
      </c>
      <c r="G108" s="22">
        <f t="shared" si="15"/>
        <v>0</v>
      </c>
      <c r="H108" s="22">
        <v>0</v>
      </c>
    </row>
    <row r="109" spans="1:8" ht="31.5">
      <c r="A109" s="18" t="s">
        <v>140</v>
      </c>
      <c r="B109" s="17" t="s">
        <v>141</v>
      </c>
      <c r="C109" s="31">
        <v>0</v>
      </c>
      <c r="D109" s="31">
        <v>200000</v>
      </c>
      <c r="E109" s="31">
        <v>200000</v>
      </c>
      <c r="F109" s="31">
        <v>0</v>
      </c>
      <c r="G109" s="22">
        <f t="shared" si="15"/>
        <v>0</v>
      </c>
      <c r="H109" s="22">
        <v>0</v>
      </c>
    </row>
    <row r="110" spans="1:8" ht="31.5">
      <c r="A110" s="18" t="s">
        <v>142</v>
      </c>
      <c r="B110" s="17" t="s">
        <v>143</v>
      </c>
      <c r="C110" s="31">
        <v>0</v>
      </c>
      <c r="D110" s="31">
        <v>1250000</v>
      </c>
      <c r="E110" s="31">
        <v>0</v>
      </c>
      <c r="F110" s="31">
        <v>0</v>
      </c>
      <c r="G110" s="22">
        <f t="shared" si="15"/>
        <v>0</v>
      </c>
      <c r="H110" s="22">
        <v>0</v>
      </c>
    </row>
    <row r="111" spans="1:8" ht="47.25">
      <c r="A111" s="18" t="s">
        <v>144</v>
      </c>
      <c r="B111" s="17" t="s">
        <v>145</v>
      </c>
      <c r="C111" s="31">
        <v>0</v>
      </c>
      <c r="D111" s="31">
        <v>3285359</v>
      </c>
      <c r="E111" s="31">
        <v>215000</v>
      </c>
      <c r="F111" s="31">
        <v>0</v>
      </c>
      <c r="G111" s="22">
        <f t="shared" si="15"/>
        <v>0</v>
      </c>
      <c r="H111" s="22">
        <v>0</v>
      </c>
    </row>
    <row r="112" spans="1:8" ht="31.5">
      <c r="A112" s="18" t="s">
        <v>114</v>
      </c>
      <c r="B112" s="17" t="s">
        <v>115</v>
      </c>
      <c r="C112" s="31">
        <v>0</v>
      </c>
      <c r="D112" s="31">
        <v>16505698</v>
      </c>
      <c r="E112" s="31">
        <v>8520405.5899999999</v>
      </c>
      <c r="F112" s="31">
        <v>2764299.6</v>
      </c>
      <c r="G112" s="22">
        <f t="shared" si="15"/>
        <v>16.747547422714266</v>
      </c>
      <c r="H112" s="22">
        <f t="shared" si="14"/>
        <v>32.44328654077605</v>
      </c>
    </row>
    <row r="113" spans="1:9" ht="31.5">
      <c r="A113" s="18" t="s">
        <v>97</v>
      </c>
      <c r="B113" s="17" t="s">
        <v>101</v>
      </c>
      <c r="C113" s="31">
        <v>0</v>
      </c>
      <c r="D113" s="31">
        <v>3192064</v>
      </c>
      <c r="E113" s="31">
        <v>52400</v>
      </c>
      <c r="F113" s="31">
        <v>52400</v>
      </c>
      <c r="G113" s="22">
        <f t="shared" si="15"/>
        <v>1.641571096318871</v>
      </c>
      <c r="H113" s="22">
        <f t="shared" si="14"/>
        <v>100</v>
      </c>
    </row>
    <row r="114" spans="1:9" ht="47.25">
      <c r="A114" s="18" t="s">
        <v>98</v>
      </c>
      <c r="B114" s="17" t="s">
        <v>102</v>
      </c>
      <c r="C114" s="31">
        <v>0</v>
      </c>
      <c r="D114" s="31">
        <v>2263654</v>
      </c>
      <c r="E114" s="31">
        <v>2263654</v>
      </c>
      <c r="F114" s="31">
        <v>256813.53</v>
      </c>
      <c r="G114" s="22">
        <f t="shared" si="15"/>
        <v>11.345087632650573</v>
      </c>
      <c r="H114" s="22">
        <f t="shared" si="14"/>
        <v>11.345087632650573</v>
      </c>
    </row>
    <row r="115" spans="1:9" ht="31.5">
      <c r="A115" s="18" t="s">
        <v>99</v>
      </c>
      <c r="B115" s="17" t="s">
        <v>103</v>
      </c>
      <c r="C115" s="31">
        <v>0</v>
      </c>
      <c r="D115" s="31">
        <v>1847820.48</v>
      </c>
      <c r="E115" s="31">
        <v>1831820.48</v>
      </c>
      <c r="F115" s="31">
        <v>0</v>
      </c>
      <c r="G115" s="22">
        <f t="shared" si="15"/>
        <v>0</v>
      </c>
      <c r="H115" s="22">
        <f t="shared" si="14"/>
        <v>0</v>
      </c>
    </row>
    <row r="116" spans="1:9" s="16" customFormat="1" ht="31.5">
      <c r="A116" s="19">
        <v>37</v>
      </c>
      <c r="B116" s="20" t="s">
        <v>120</v>
      </c>
      <c r="C116" s="30">
        <f>C117+C118</f>
        <v>0</v>
      </c>
      <c r="D116" s="30">
        <f t="shared" ref="D116:F116" si="19">D117+D118</f>
        <v>1016420</v>
      </c>
      <c r="E116" s="30">
        <f t="shared" si="19"/>
        <v>1016420</v>
      </c>
      <c r="F116" s="30">
        <f t="shared" si="19"/>
        <v>0</v>
      </c>
      <c r="G116" s="21">
        <f t="shared" si="15"/>
        <v>0</v>
      </c>
      <c r="H116" s="21">
        <v>0</v>
      </c>
    </row>
    <row r="117" spans="1:9" ht="78.75" hidden="1">
      <c r="A117" s="18">
        <v>3719570</v>
      </c>
      <c r="B117" s="17" t="s">
        <v>46</v>
      </c>
      <c r="C117" s="31">
        <v>0</v>
      </c>
      <c r="D117" s="31"/>
      <c r="E117" s="31"/>
      <c r="F117" s="31"/>
      <c r="G117" s="22" t="e">
        <f t="shared" si="15"/>
        <v>#DIV/0!</v>
      </c>
      <c r="H117" s="22" t="e">
        <f t="shared" si="14"/>
        <v>#DIV/0!</v>
      </c>
    </row>
    <row r="118" spans="1:9" ht="31.5">
      <c r="A118" s="18" t="s">
        <v>116</v>
      </c>
      <c r="B118" s="17" t="s">
        <v>117</v>
      </c>
      <c r="C118" s="31">
        <v>0</v>
      </c>
      <c r="D118" s="31">
        <v>1016420</v>
      </c>
      <c r="E118" s="31">
        <v>1016420</v>
      </c>
      <c r="F118" s="31">
        <v>0</v>
      </c>
      <c r="G118" s="22">
        <f t="shared" si="15"/>
        <v>0</v>
      </c>
      <c r="H118" s="22">
        <v>0</v>
      </c>
    </row>
    <row r="119" spans="1:9" s="16" customFormat="1" ht="15.75">
      <c r="A119" s="23" t="s">
        <v>38</v>
      </c>
      <c r="B119" s="11" t="s">
        <v>94</v>
      </c>
      <c r="C119" s="30">
        <f>C78+C86+C94+C97+C102+C116</f>
        <v>11616857</v>
      </c>
      <c r="D119" s="30">
        <f t="shared" ref="D119:F119" si="20">D78+D86+D94+D97+D102+D116</f>
        <v>49639091.909999996</v>
      </c>
      <c r="E119" s="30">
        <f t="shared" si="20"/>
        <v>28350694.5</v>
      </c>
      <c r="F119" s="30">
        <f t="shared" si="20"/>
        <v>7084270.4700000007</v>
      </c>
      <c r="G119" s="21">
        <f t="shared" si="15"/>
        <v>14.271555335549655</v>
      </c>
      <c r="H119" s="21">
        <f t="shared" si="14"/>
        <v>24.987996219986783</v>
      </c>
    </row>
    <row r="120" spans="1:9" s="16" customFormat="1" ht="15.75">
      <c r="A120" s="36"/>
      <c r="B120" s="37"/>
      <c r="C120" s="38"/>
      <c r="D120" s="38"/>
      <c r="E120" s="38"/>
      <c r="F120" s="38"/>
      <c r="G120" s="39"/>
      <c r="H120" s="39"/>
    </row>
    <row r="121" spans="1:9" s="16" customFormat="1" ht="15.75">
      <c r="A121" s="36"/>
      <c r="B121" s="37"/>
      <c r="C121" s="38"/>
      <c r="D121" s="38"/>
      <c r="E121" s="38"/>
      <c r="F121" s="38"/>
      <c r="G121" s="39"/>
      <c r="H121" s="39"/>
    </row>
    <row r="123" spans="1:9" ht="18.75">
      <c r="A123" s="41" t="s">
        <v>118</v>
      </c>
      <c r="B123" s="41"/>
      <c r="C123" s="24"/>
      <c r="D123" s="24"/>
      <c r="E123" s="24"/>
      <c r="F123" s="24"/>
      <c r="G123" s="48" t="s">
        <v>119</v>
      </c>
      <c r="H123" s="48"/>
      <c r="I123" s="24"/>
    </row>
    <row r="124" spans="1:9" ht="18.75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8.75">
      <c r="A125" s="24"/>
      <c r="B125" s="24"/>
      <c r="C125" s="24"/>
      <c r="D125" s="24"/>
      <c r="E125" s="24"/>
      <c r="F125" s="24"/>
      <c r="G125" s="24"/>
      <c r="H125" s="24"/>
      <c r="I125" s="24"/>
    </row>
  </sheetData>
  <mergeCells count="15">
    <mergeCell ref="G1:H1"/>
    <mergeCell ref="A10:A11"/>
    <mergeCell ref="B10:B11"/>
    <mergeCell ref="F10:F11"/>
    <mergeCell ref="G10:H10"/>
    <mergeCell ref="C10:E10"/>
    <mergeCell ref="D2:H2"/>
    <mergeCell ref="D3:H3"/>
    <mergeCell ref="D4:H4"/>
    <mergeCell ref="A123:B123"/>
    <mergeCell ref="A75:H75"/>
    <mergeCell ref="A13:H13"/>
    <mergeCell ref="A8:F8"/>
    <mergeCell ref="A6:H6"/>
    <mergeCell ref="G123:H123"/>
  </mergeCells>
  <pageMargins left="0.31496062992125984" right="0.31496062992125984" top="0.39370078740157483" bottom="0.39370078740157483" header="0" footer="0"/>
  <pageSetup paperSize="9" scale="6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Budget</cp:lastModifiedBy>
  <cp:lastPrinted>2021-07-22T07:14:20Z</cp:lastPrinted>
  <dcterms:created xsi:type="dcterms:W3CDTF">2019-01-09T13:27:20Z</dcterms:created>
  <dcterms:modified xsi:type="dcterms:W3CDTF">2021-10-22T09:54:09Z</dcterms:modified>
</cp:coreProperties>
</file>